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B50F071A-D566-43BC-94AE-64696A777271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Instructions" sheetId="1" r:id="rId1"/>
    <sheet name="Annual summary" sheetId="2" r:id="rId2"/>
    <sheet name="January" sheetId="3" r:id="rId3"/>
    <sheet name="February" sheetId="4" r:id="rId4"/>
    <sheet name="March" sheetId="5" r:id="rId5"/>
    <sheet name="April" sheetId="6" r:id="rId6"/>
    <sheet name="May" sheetId="7" r:id="rId7"/>
    <sheet name="June" sheetId="8" r:id="rId8"/>
    <sheet name="July" sheetId="9" r:id="rId9"/>
    <sheet name="August" sheetId="10" r:id="rId10"/>
    <sheet name="September" sheetId="11" r:id="rId11"/>
    <sheet name="October" sheetId="12" r:id="rId12"/>
    <sheet name="November" sheetId="13" r:id="rId13"/>
    <sheet name="December" sheetId="14" r:id="rId14"/>
    <sheet name="Codes &amp; holidays" sheetId="15" r:id="rId15"/>
  </sheets>
  <definedNames>
    <definedName name="AbsenceCodes">'Codes &amp; holidays'!$A$5:$A$11</definedName>
    <definedName name="AbsenceNames">'Codes &amp; holidays'!$B$5:$B$11</definedName>
    <definedName name="_xlnm.Print_Area" localSheetId="1">'Annual summary'!$A$1:$N$22</definedName>
    <definedName name="_xlnm.Print_Area" localSheetId="5">April!$A$1:$J$54</definedName>
    <definedName name="_xlnm.Print_Area" localSheetId="9">August!$A$1:$J$54</definedName>
    <definedName name="_xlnm.Print_Area" localSheetId="14">'Codes &amp; holidays'!$A$1:$D$45</definedName>
    <definedName name="_xlnm.Print_Area" localSheetId="13">December!$A$1:$J$54</definedName>
    <definedName name="_xlnm.Print_Area" localSheetId="3">February!$A$1:$J$54</definedName>
    <definedName name="_xlnm.Print_Area" localSheetId="0">Instructions!$A$1:$C$15</definedName>
    <definedName name="_xlnm.Print_Area" localSheetId="2">January!$A$1:$J$54</definedName>
    <definedName name="_xlnm.Print_Area" localSheetId="8">July!$A$1:$J$54</definedName>
    <definedName name="_xlnm.Print_Area" localSheetId="7">June!$A$1:$J$54</definedName>
    <definedName name="_xlnm.Print_Area" localSheetId="4">March!$A$1:$J$54</definedName>
    <definedName name="_xlnm.Print_Area" localSheetId="6">May!$A$1:$J$54</definedName>
    <definedName name="_xlnm.Print_Area" localSheetId="12">November!$A$1:$J$54</definedName>
    <definedName name="_xlnm.Print_Area" localSheetId="11">October!$A$1:$J$54</definedName>
    <definedName name="_xlnm.Print_Area" localSheetId="10">September!$A$1:$J$54</definedName>
    <definedName name="Holidays">'Codes &amp; holidays'!$A$16:$A$45</definedName>
    <definedName name="_xlnm.Print_Titles" localSheetId="1">'Annual summary'!$9:$9</definedName>
    <definedName name="_xlnm.Print_Titles" localSheetId="5">April!$9:$9</definedName>
    <definedName name="_xlnm.Print_Titles" localSheetId="9">August!$9:$9</definedName>
    <definedName name="_xlnm.Print_Titles" localSheetId="13">December!$9:$9</definedName>
    <definedName name="_xlnm.Print_Titles" localSheetId="3">February!$9:$9</definedName>
    <definedName name="_xlnm.Print_Titles" localSheetId="2">January!$9:$9</definedName>
    <definedName name="_xlnm.Print_Titles" localSheetId="8">July!$9:$9</definedName>
    <definedName name="_xlnm.Print_Titles" localSheetId="7">June!$9:$9</definedName>
    <definedName name="_xlnm.Print_Titles" localSheetId="4">March!$9:$9</definedName>
    <definedName name="_xlnm.Print_Titles" localSheetId="6">May!$9:$9</definedName>
    <definedName name="_xlnm.Print_Titles" localSheetId="12">November!$9:$9</definedName>
    <definedName name="_xlnm.Print_Titles" localSheetId="11">October!$9:$9</definedName>
    <definedName name="_xlnm.Print_Titles" localSheetId="10">September!$9:$9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15" l="1"/>
  <c r="G49" i="14"/>
  <c r="M21" i="2" s="1"/>
  <c r="F49" i="14"/>
  <c r="L21" i="2" s="1"/>
  <c r="E49" i="14"/>
  <c r="K21" i="2" s="1"/>
  <c r="D49" i="14"/>
  <c r="J21" i="2" s="1"/>
  <c r="C49" i="14"/>
  <c r="I21" i="2" s="1"/>
  <c r="B49" i="14"/>
  <c r="H21" i="2" s="1"/>
  <c r="A49" i="14"/>
  <c r="G21" i="2" s="1"/>
  <c r="G48" i="14"/>
  <c r="F48" i="14"/>
  <c r="E48" i="14"/>
  <c r="D48" i="14"/>
  <c r="C48" i="14"/>
  <c r="B48" i="14"/>
  <c r="A48" i="14"/>
  <c r="I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I7" i="14"/>
  <c r="I6" i="14"/>
  <c r="J45" i="14" s="1"/>
  <c r="N21" i="2" s="1"/>
  <c r="C6" i="14"/>
  <c r="I5" i="14"/>
  <c r="C5" i="14"/>
  <c r="J4" i="14"/>
  <c r="C4" i="14"/>
  <c r="G49" i="13"/>
  <c r="M20" i="2" s="1"/>
  <c r="F49" i="13"/>
  <c r="L20" i="2" s="1"/>
  <c r="E49" i="13"/>
  <c r="K20" i="2" s="1"/>
  <c r="D49" i="13"/>
  <c r="J20" i="2" s="1"/>
  <c r="C49" i="13"/>
  <c r="I20" i="2" s="1"/>
  <c r="B49" i="13"/>
  <c r="H20" i="2" s="1"/>
  <c r="A49" i="13"/>
  <c r="G20" i="2" s="1"/>
  <c r="G48" i="13"/>
  <c r="F48" i="13"/>
  <c r="E48" i="13"/>
  <c r="D48" i="13"/>
  <c r="C48" i="13"/>
  <c r="B48" i="13"/>
  <c r="A48" i="13"/>
  <c r="I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I7" i="13"/>
  <c r="I6" i="13"/>
  <c r="J45" i="13" s="1"/>
  <c r="N20" i="2" s="1"/>
  <c r="C6" i="13"/>
  <c r="I5" i="13"/>
  <c r="C5" i="13"/>
  <c r="J4" i="13"/>
  <c r="C4" i="13"/>
  <c r="G49" i="12"/>
  <c r="M19" i="2" s="1"/>
  <c r="F49" i="12"/>
  <c r="L19" i="2" s="1"/>
  <c r="E49" i="12"/>
  <c r="K19" i="2" s="1"/>
  <c r="D49" i="12"/>
  <c r="J19" i="2" s="1"/>
  <c r="C49" i="12"/>
  <c r="I19" i="2" s="1"/>
  <c r="B49" i="12"/>
  <c r="H19" i="2" s="1"/>
  <c r="A49" i="12"/>
  <c r="G19" i="2" s="1"/>
  <c r="G48" i="12"/>
  <c r="F48" i="12"/>
  <c r="E48" i="12"/>
  <c r="D48" i="12"/>
  <c r="C48" i="12"/>
  <c r="B48" i="12"/>
  <c r="A48" i="12"/>
  <c r="I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I7" i="12"/>
  <c r="I6" i="12"/>
  <c r="J45" i="12" s="1"/>
  <c r="N19" i="2" s="1"/>
  <c r="C6" i="12"/>
  <c r="I5" i="12"/>
  <c r="C5" i="12"/>
  <c r="J4" i="12"/>
  <c r="C4" i="12"/>
  <c r="G49" i="11"/>
  <c r="M18" i="2" s="1"/>
  <c r="F49" i="11"/>
  <c r="L18" i="2" s="1"/>
  <c r="E49" i="11"/>
  <c r="K18" i="2" s="1"/>
  <c r="D49" i="11"/>
  <c r="J18" i="2" s="1"/>
  <c r="C49" i="11"/>
  <c r="I18" i="2" s="1"/>
  <c r="B49" i="11"/>
  <c r="H18" i="2" s="1"/>
  <c r="A49" i="11"/>
  <c r="G18" i="2" s="1"/>
  <c r="G48" i="11"/>
  <c r="F48" i="11"/>
  <c r="E48" i="11"/>
  <c r="D48" i="11"/>
  <c r="C48" i="11"/>
  <c r="B48" i="11"/>
  <c r="A48" i="11"/>
  <c r="I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I7" i="11"/>
  <c r="I6" i="11"/>
  <c r="J45" i="11" s="1"/>
  <c r="N18" i="2" s="1"/>
  <c r="C6" i="11"/>
  <c r="I5" i="11"/>
  <c r="C5" i="11"/>
  <c r="J4" i="11"/>
  <c r="C4" i="11"/>
  <c r="G49" i="10"/>
  <c r="M17" i="2" s="1"/>
  <c r="F49" i="10"/>
  <c r="L17" i="2" s="1"/>
  <c r="E49" i="10"/>
  <c r="K17" i="2" s="1"/>
  <c r="D49" i="10"/>
  <c r="J17" i="2" s="1"/>
  <c r="C49" i="10"/>
  <c r="I17" i="2" s="1"/>
  <c r="B49" i="10"/>
  <c r="H17" i="2" s="1"/>
  <c r="A49" i="10"/>
  <c r="G17" i="2" s="1"/>
  <c r="G48" i="10"/>
  <c r="F48" i="10"/>
  <c r="E48" i="10"/>
  <c r="D48" i="10"/>
  <c r="C48" i="10"/>
  <c r="B48" i="10"/>
  <c r="A48" i="10"/>
  <c r="I41" i="10"/>
  <c r="F40" i="10"/>
  <c r="F39" i="10"/>
  <c r="F38" i="10"/>
  <c r="F37" i="10"/>
  <c r="F36" i="10"/>
  <c r="F35" i="10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I7" i="10"/>
  <c r="I6" i="10"/>
  <c r="J45" i="10" s="1"/>
  <c r="N17" i="2" s="1"/>
  <c r="C6" i="10"/>
  <c r="I5" i="10"/>
  <c r="C5" i="10"/>
  <c r="J4" i="10"/>
  <c r="C4" i="10"/>
  <c r="G49" i="9"/>
  <c r="M16" i="2" s="1"/>
  <c r="F49" i="9"/>
  <c r="L16" i="2" s="1"/>
  <c r="E49" i="9"/>
  <c r="K16" i="2" s="1"/>
  <c r="D49" i="9"/>
  <c r="J16" i="2" s="1"/>
  <c r="C49" i="9"/>
  <c r="I16" i="2" s="1"/>
  <c r="B49" i="9"/>
  <c r="H16" i="2" s="1"/>
  <c r="A49" i="9"/>
  <c r="G16" i="2" s="1"/>
  <c r="G48" i="9"/>
  <c r="F48" i="9"/>
  <c r="E48" i="9"/>
  <c r="D48" i="9"/>
  <c r="C48" i="9"/>
  <c r="B48" i="9"/>
  <c r="A48" i="9"/>
  <c r="I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I7" i="9"/>
  <c r="I6" i="9"/>
  <c r="J45" i="9" s="1"/>
  <c r="N16" i="2" s="1"/>
  <c r="C6" i="9"/>
  <c r="I5" i="9"/>
  <c r="C5" i="9"/>
  <c r="J4" i="9"/>
  <c r="C4" i="9"/>
  <c r="G49" i="8"/>
  <c r="M15" i="2" s="1"/>
  <c r="F49" i="8"/>
  <c r="L15" i="2" s="1"/>
  <c r="E49" i="8"/>
  <c r="K15" i="2" s="1"/>
  <c r="D49" i="8"/>
  <c r="J15" i="2" s="1"/>
  <c r="C49" i="8"/>
  <c r="I15" i="2" s="1"/>
  <c r="B49" i="8"/>
  <c r="H15" i="2" s="1"/>
  <c r="A49" i="8"/>
  <c r="G15" i="2" s="1"/>
  <c r="G48" i="8"/>
  <c r="F48" i="8"/>
  <c r="E48" i="8"/>
  <c r="D48" i="8"/>
  <c r="C48" i="8"/>
  <c r="B48" i="8"/>
  <c r="A48" i="8"/>
  <c r="I41" i="8"/>
  <c r="F40" i="8"/>
  <c r="F39" i="8"/>
  <c r="F38" i="8"/>
  <c r="F37" i="8"/>
  <c r="F36" i="8"/>
  <c r="F35" i="8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I7" i="8"/>
  <c r="I6" i="8"/>
  <c r="J45" i="8" s="1"/>
  <c r="N15" i="2" s="1"/>
  <c r="C6" i="8"/>
  <c r="I5" i="8"/>
  <c r="C5" i="8"/>
  <c r="J4" i="8"/>
  <c r="C4" i="8"/>
  <c r="G49" i="7"/>
  <c r="M14" i="2" s="1"/>
  <c r="M22" i="2" s="1"/>
  <c r="F49" i="7"/>
  <c r="L14" i="2" s="1"/>
  <c r="L22" i="2" s="1"/>
  <c r="E49" i="7"/>
  <c r="K14" i="2" s="1"/>
  <c r="K22" i="2" s="1"/>
  <c r="D49" i="7"/>
  <c r="J14" i="2" s="1"/>
  <c r="J22" i="2" s="1"/>
  <c r="C49" i="7"/>
  <c r="I14" i="2" s="1"/>
  <c r="I22" i="2" s="1"/>
  <c r="B49" i="7"/>
  <c r="H14" i="2" s="1"/>
  <c r="A49" i="7"/>
  <c r="G14" i="2" s="1"/>
  <c r="G22" i="2" s="1"/>
  <c r="G48" i="7"/>
  <c r="F48" i="7"/>
  <c r="E48" i="7"/>
  <c r="D48" i="7"/>
  <c r="C48" i="7"/>
  <c r="B48" i="7"/>
  <c r="A48" i="7"/>
  <c r="I41" i="7"/>
  <c r="F40" i="7"/>
  <c r="F39" i="7"/>
  <c r="F38" i="7"/>
  <c r="F37" i="7"/>
  <c r="F36" i="7"/>
  <c r="F35" i="7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I7" i="7"/>
  <c r="I6" i="7"/>
  <c r="J45" i="7" s="1"/>
  <c r="N14" i="2" s="1"/>
  <c r="C6" i="7"/>
  <c r="I5" i="7"/>
  <c r="C5" i="7"/>
  <c r="J4" i="7"/>
  <c r="C4" i="7"/>
  <c r="G49" i="6"/>
  <c r="F49" i="6"/>
  <c r="E49" i="6"/>
  <c r="D49" i="6"/>
  <c r="C49" i="6"/>
  <c r="B49" i="6"/>
  <c r="A49" i="6"/>
  <c r="G48" i="6"/>
  <c r="F48" i="6"/>
  <c r="E48" i="6"/>
  <c r="D48" i="6"/>
  <c r="C48" i="6"/>
  <c r="B48" i="6"/>
  <c r="A48" i="6"/>
  <c r="I41" i="6"/>
  <c r="F40" i="6"/>
  <c r="F39" i="6"/>
  <c r="F38" i="6"/>
  <c r="F37" i="6"/>
  <c r="F36" i="6"/>
  <c r="F35" i="6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I7" i="6"/>
  <c r="I6" i="6"/>
  <c r="J45" i="6" s="1"/>
  <c r="N13" i="2" s="1"/>
  <c r="C6" i="6"/>
  <c r="I5" i="6"/>
  <c r="C5" i="6"/>
  <c r="J4" i="6"/>
  <c r="C4" i="6"/>
  <c r="G49" i="5"/>
  <c r="F49" i="5"/>
  <c r="E49" i="5"/>
  <c r="D49" i="5"/>
  <c r="C49" i="5"/>
  <c r="B49" i="5"/>
  <c r="A49" i="5"/>
  <c r="G48" i="5"/>
  <c r="F48" i="5"/>
  <c r="E48" i="5"/>
  <c r="D48" i="5"/>
  <c r="C48" i="5"/>
  <c r="B48" i="5"/>
  <c r="A48" i="5"/>
  <c r="I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I7" i="5"/>
  <c r="I6" i="5"/>
  <c r="J45" i="5" s="1"/>
  <c r="N12" i="2" s="1"/>
  <c r="C6" i="5"/>
  <c r="I5" i="5"/>
  <c r="C5" i="5"/>
  <c r="J4" i="5"/>
  <c r="C4" i="5"/>
  <c r="G49" i="4"/>
  <c r="F49" i="4"/>
  <c r="E49" i="4"/>
  <c r="D49" i="4"/>
  <c r="C49" i="4"/>
  <c r="B49" i="4"/>
  <c r="A49" i="4"/>
  <c r="G48" i="4"/>
  <c r="F48" i="4"/>
  <c r="E48" i="4"/>
  <c r="D48" i="4"/>
  <c r="C48" i="4"/>
  <c r="B48" i="4"/>
  <c r="A48" i="4"/>
  <c r="I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I7" i="4"/>
  <c r="I6" i="4"/>
  <c r="J45" i="4" s="1"/>
  <c r="N11" i="2" s="1"/>
  <c r="C6" i="4"/>
  <c r="I5" i="4"/>
  <c r="C5" i="4"/>
  <c r="J4" i="4"/>
  <c r="C4" i="4"/>
  <c r="G49" i="3"/>
  <c r="F49" i="3"/>
  <c r="E49" i="3"/>
  <c r="D49" i="3"/>
  <c r="C49" i="3"/>
  <c r="B49" i="3"/>
  <c r="A49" i="3"/>
  <c r="G48" i="3"/>
  <c r="F48" i="3"/>
  <c r="E48" i="3"/>
  <c r="D48" i="3"/>
  <c r="C48" i="3"/>
  <c r="B48" i="3"/>
  <c r="A48" i="3"/>
  <c r="I41" i="3"/>
  <c r="F40" i="3"/>
  <c r="F39" i="3"/>
  <c r="F38" i="3"/>
  <c r="F37" i="3"/>
  <c r="F36" i="3"/>
  <c r="F35" i="3"/>
  <c r="F34" i="3"/>
  <c r="F33" i="3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4" i="3"/>
  <c r="F13" i="3"/>
  <c r="F12" i="3"/>
  <c r="F11" i="3"/>
  <c r="F10" i="3"/>
  <c r="I7" i="3"/>
  <c r="I6" i="3"/>
  <c r="J45" i="3" s="1"/>
  <c r="N10" i="2" s="1"/>
  <c r="C6" i="3"/>
  <c r="I5" i="3"/>
  <c r="C5" i="3"/>
  <c r="J4" i="3"/>
  <c r="C4" i="3"/>
  <c r="M13" i="2"/>
  <c r="L13" i="2"/>
  <c r="K13" i="2"/>
  <c r="J13" i="2"/>
  <c r="I13" i="2"/>
  <c r="H13" i="2"/>
  <c r="G13" i="2"/>
  <c r="M12" i="2"/>
  <c r="L12" i="2"/>
  <c r="K12" i="2"/>
  <c r="J12" i="2"/>
  <c r="I12" i="2"/>
  <c r="H12" i="2"/>
  <c r="G12" i="2"/>
  <c r="M11" i="2"/>
  <c r="L11" i="2"/>
  <c r="K11" i="2"/>
  <c r="J11" i="2"/>
  <c r="I11" i="2"/>
  <c r="H11" i="2"/>
  <c r="G11" i="2"/>
  <c r="M10" i="2"/>
  <c r="L10" i="2"/>
  <c r="K10" i="2"/>
  <c r="J10" i="2"/>
  <c r="I10" i="2"/>
  <c r="H10" i="2"/>
  <c r="G10" i="2"/>
  <c r="M9" i="2"/>
  <c r="L9" i="2"/>
  <c r="K9" i="2"/>
  <c r="J9" i="2"/>
  <c r="I9" i="2"/>
  <c r="H9" i="2"/>
  <c r="G9" i="2"/>
  <c r="H22" i="2" l="1"/>
  <c r="G40" i="12"/>
  <c r="H40" i="12"/>
  <c r="I45" i="12"/>
  <c r="F19" i="2" s="1"/>
  <c r="F41" i="12"/>
  <c r="B19" i="2" s="1"/>
  <c r="E19" i="2" s="1"/>
  <c r="G34" i="10"/>
  <c r="H34" i="10"/>
  <c r="A38" i="10"/>
  <c r="B38" i="10" s="1"/>
  <c r="A40" i="10"/>
  <c r="B40" i="10" s="1"/>
  <c r="A39" i="10"/>
  <c r="B39" i="10" s="1"/>
  <c r="A37" i="10"/>
  <c r="B37" i="10" s="1"/>
  <c r="A36" i="10"/>
  <c r="B36" i="10" s="1"/>
  <c r="A35" i="10"/>
  <c r="B35" i="10" s="1"/>
  <c r="G28" i="8"/>
  <c r="H28" i="8"/>
  <c r="A30" i="8"/>
  <c r="B30" i="8" s="1"/>
  <c r="A39" i="8"/>
  <c r="B39" i="8" s="1"/>
  <c r="A37" i="8"/>
  <c r="B37" i="8" s="1"/>
  <c r="A36" i="8"/>
  <c r="B36" i="8" s="1"/>
  <c r="A35" i="8"/>
  <c r="B35" i="8" s="1"/>
  <c r="A33" i="8"/>
  <c r="B33" i="8" s="1"/>
  <c r="A31" i="8"/>
  <c r="B31" i="8" s="1"/>
  <c r="A29" i="8"/>
  <c r="B29" i="8" s="1"/>
  <c r="A40" i="8"/>
  <c r="B40" i="8" s="1"/>
  <c r="A38" i="8"/>
  <c r="B38" i="8" s="1"/>
  <c r="A34" i="8"/>
  <c r="B34" i="8" s="1"/>
  <c r="A32" i="8"/>
  <c r="B32" i="8" s="1"/>
  <c r="G22" i="6"/>
  <c r="H22" i="6"/>
  <c r="A26" i="6"/>
  <c r="B26" i="6" s="1"/>
  <c r="A35" i="6"/>
  <c r="B35" i="6" s="1"/>
  <c r="A36" i="6"/>
  <c r="B36" i="6" s="1"/>
  <c r="A37" i="6"/>
  <c r="B37" i="6" s="1"/>
  <c r="A38" i="6"/>
  <c r="B38" i="6" s="1"/>
  <c r="A25" i="6"/>
  <c r="B25" i="6" s="1"/>
  <c r="A40" i="6"/>
  <c r="B40" i="6" s="1"/>
  <c r="A23" i="6"/>
  <c r="B23" i="6" s="1"/>
  <c r="A24" i="6"/>
  <c r="B24" i="6" s="1"/>
  <c r="A39" i="6"/>
  <c r="B39" i="6" s="1"/>
  <c r="A27" i="6"/>
  <c r="B27" i="6" s="1"/>
  <c r="A28" i="6"/>
  <c r="B28" i="6" s="1"/>
  <c r="A29" i="6"/>
  <c r="B29" i="6" s="1"/>
  <c r="A30" i="6"/>
  <c r="B30" i="6" s="1"/>
  <c r="A31" i="6"/>
  <c r="B31" i="6" s="1"/>
  <c r="A32" i="6"/>
  <c r="B32" i="6" s="1"/>
  <c r="A33" i="6"/>
  <c r="B33" i="6" s="1"/>
  <c r="A34" i="6"/>
  <c r="B34" i="6" s="1"/>
  <c r="G16" i="4"/>
  <c r="H16" i="4"/>
  <c r="A37" i="4"/>
  <c r="B37" i="4" s="1"/>
  <c r="A38" i="4"/>
  <c r="B38" i="4" s="1"/>
  <c r="A39" i="4"/>
  <c r="B39" i="4" s="1"/>
  <c r="A36" i="4"/>
  <c r="B36" i="4" s="1"/>
  <c r="A34" i="4"/>
  <c r="B34" i="4" s="1"/>
  <c r="A33" i="4"/>
  <c r="B33" i="4" s="1"/>
  <c r="A32" i="4"/>
  <c r="B32" i="4" s="1"/>
  <c r="A35" i="4"/>
  <c r="B35" i="4" s="1"/>
  <c r="A31" i="4"/>
  <c r="B31" i="4" s="1"/>
  <c r="A30" i="4"/>
  <c r="B30" i="4" s="1"/>
  <c r="A29" i="4"/>
  <c r="B29" i="4" s="1"/>
  <c r="A28" i="4"/>
  <c r="B28" i="4" s="1"/>
  <c r="A27" i="4"/>
  <c r="B27" i="4" s="1"/>
  <c r="A40" i="4"/>
  <c r="B40" i="4" s="1"/>
  <c r="A25" i="4"/>
  <c r="B25" i="4" s="1"/>
  <c r="A24" i="4"/>
  <c r="B24" i="4" s="1"/>
  <c r="A23" i="4"/>
  <c r="B23" i="4" s="1"/>
  <c r="A22" i="4"/>
  <c r="B22" i="4" s="1"/>
  <c r="A26" i="4"/>
  <c r="B26" i="4" s="1"/>
  <c r="A20" i="4"/>
  <c r="B20" i="4" s="1"/>
  <c r="A19" i="4"/>
  <c r="B19" i="4" s="1"/>
  <c r="A18" i="4"/>
  <c r="B18" i="4" s="1"/>
  <c r="A17" i="4"/>
  <c r="B17" i="4" s="1"/>
  <c r="A21" i="4"/>
  <c r="B21" i="4" s="1"/>
  <c r="H11" i="3"/>
  <c r="G11" i="3"/>
  <c r="A17" i="15"/>
  <c r="A16" i="15"/>
  <c r="H40" i="14"/>
  <c r="G40" i="14"/>
  <c r="H39" i="14"/>
  <c r="G39" i="14"/>
  <c r="H38" i="14"/>
  <c r="G38" i="14"/>
  <c r="H37" i="14"/>
  <c r="G37" i="14"/>
  <c r="H36" i="14"/>
  <c r="G36" i="14"/>
  <c r="H35" i="14"/>
  <c r="G35" i="14"/>
  <c r="G34" i="14"/>
  <c r="H34" i="14"/>
  <c r="H33" i="14"/>
  <c r="G33" i="14"/>
  <c r="H32" i="14"/>
  <c r="G32" i="14"/>
  <c r="H31" i="14"/>
  <c r="G31" i="14"/>
  <c r="H30" i="14"/>
  <c r="G30" i="14"/>
  <c r="H29" i="14"/>
  <c r="G29" i="14"/>
  <c r="H28" i="14"/>
  <c r="G28" i="14"/>
  <c r="G27" i="14"/>
  <c r="H27" i="14"/>
  <c r="H26" i="14"/>
  <c r="G26" i="14"/>
  <c r="H25" i="14"/>
  <c r="G25" i="14"/>
  <c r="H24" i="14"/>
  <c r="G24" i="14"/>
  <c r="H23" i="14"/>
  <c r="G23" i="14"/>
  <c r="G22" i="14"/>
  <c r="H22" i="14"/>
  <c r="G21" i="14"/>
  <c r="H21" i="14"/>
  <c r="H20" i="14"/>
  <c r="G20" i="14"/>
  <c r="G19" i="14"/>
  <c r="H19" i="14"/>
  <c r="G18" i="14"/>
  <c r="H18" i="14"/>
  <c r="H17" i="14"/>
  <c r="G17" i="14"/>
  <c r="H16" i="14"/>
  <c r="G16" i="14"/>
  <c r="H15" i="14"/>
  <c r="G15" i="14"/>
  <c r="H14" i="14"/>
  <c r="G14" i="14"/>
  <c r="H13" i="14"/>
  <c r="G13" i="14"/>
  <c r="G12" i="14"/>
  <c r="H12" i="14"/>
  <c r="H11" i="14"/>
  <c r="G11" i="14"/>
  <c r="I45" i="14"/>
  <c r="F21" i="2" s="1"/>
  <c r="F41" i="14"/>
  <c r="H10" i="14"/>
  <c r="H41" i="14" s="1"/>
  <c r="G10" i="14"/>
  <c r="G41" i="14" s="1"/>
  <c r="A22" i="14"/>
  <c r="B22" i="14" s="1"/>
  <c r="A26" i="14"/>
  <c r="B26" i="14" s="1"/>
  <c r="A27" i="14"/>
  <c r="B27" i="14" s="1"/>
  <c r="A21" i="14"/>
  <c r="B21" i="14" s="1"/>
  <c r="A28" i="14"/>
  <c r="B28" i="14" s="1"/>
  <c r="A29" i="14"/>
  <c r="B29" i="14" s="1"/>
  <c r="A20" i="14"/>
  <c r="B20" i="14" s="1"/>
  <c r="A30" i="14"/>
  <c r="B30" i="14" s="1"/>
  <c r="A31" i="14"/>
  <c r="B31" i="14" s="1"/>
  <c r="A19" i="14"/>
  <c r="B19" i="14" s="1"/>
  <c r="A24" i="14"/>
  <c r="B24" i="14" s="1"/>
  <c r="A23" i="14"/>
  <c r="B23" i="14" s="1"/>
  <c r="A18" i="14"/>
  <c r="B18" i="14" s="1"/>
  <c r="A17" i="14"/>
  <c r="B17" i="14" s="1"/>
  <c r="A16" i="14"/>
  <c r="B16" i="14" s="1"/>
  <c r="A35" i="14"/>
  <c r="B35" i="14" s="1"/>
  <c r="A40" i="14"/>
  <c r="B40" i="14" s="1"/>
  <c r="A39" i="14"/>
  <c r="B39" i="14" s="1"/>
  <c r="A14" i="14"/>
  <c r="B14" i="14" s="1"/>
  <c r="A38" i="14"/>
  <c r="B38" i="14" s="1"/>
  <c r="A37" i="14"/>
  <c r="B37" i="14" s="1"/>
  <c r="A13" i="14"/>
  <c r="B13" i="14" s="1"/>
  <c r="A36" i="14"/>
  <c r="B36" i="14" s="1"/>
  <c r="A15" i="14"/>
  <c r="B15" i="14" s="1"/>
  <c r="A12" i="14"/>
  <c r="B12" i="14" s="1"/>
  <c r="A34" i="14"/>
  <c r="B34" i="14" s="1"/>
  <c r="A33" i="14"/>
  <c r="B33" i="14" s="1"/>
  <c r="A11" i="14"/>
  <c r="B11" i="14" s="1"/>
  <c r="A32" i="14"/>
  <c r="B32" i="14" s="1"/>
  <c r="A25" i="14"/>
  <c r="B25" i="14" s="1"/>
  <c r="A10" i="14"/>
  <c r="H40" i="13"/>
  <c r="G40" i="13"/>
  <c r="H39" i="13"/>
  <c r="G39" i="13"/>
  <c r="H38" i="13"/>
  <c r="G38" i="13"/>
  <c r="H37" i="13"/>
  <c r="G37" i="13"/>
  <c r="H36" i="13"/>
  <c r="G36" i="13"/>
  <c r="H35" i="13"/>
  <c r="G35" i="13"/>
  <c r="H34" i="13"/>
  <c r="G34" i="13"/>
  <c r="H33" i="13"/>
  <c r="G33" i="13"/>
  <c r="G32" i="13"/>
  <c r="H32" i="13"/>
  <c r="H31" i="13"/>
  <c r="G31" i="13"/>
  <c r="H30" i="13"/>
  <c r="G30" i="13"/>
  <c r="G29" i="13"/>
  <c r="H29" i="13"/>
  <c r="G28" i="13"/>
  <c r="H28" i="13"/>
  <c r="G27" i="13"/>
  <c r="H27" i="13"/>
  <c r="G26" i="13"/>
  <c r="H26" i="13"/>
  <c r="G25" i="13"/>
  <c r="H25" i="13"/>
  <c r="G24" i="13"/>
  <c r="H24" i="13"/>
  <c r="H23" i="13"/>
  <c r="G23" i="13"/>
  <c r="G22" i="13"/>
  <c r="H22" i="13"/>
  <c r="H21" i="13"/>
  <c r="G21" i="13"/>
  <c r="H20" i="13"/>
  <c r="G20" i="13"/>
  <c r="G19" i="13"/>
  <c r="H19" i="13"/>
  <c r="G18" i="13"/>
  <c r="H18" i="13"/>
  <c r="G17" i="13"/>
  <c r="H17" i="13"/>
  <c r="H16" i="13"/>
  <c r="G16" i="13"/>
  <c r="G15" i="13"/>
  <c r="H15" i="13"/>
  <c r="G14" i="13"/>
  <c r="H14" i="13"/>
  <c r="H13" i="13"/>
  <c r="G13" i="13"/>
  <c r="H12" i="13"/>
  <c r="G12" i="13"/>
  <c r="H11" i="13"/>
  <c r="G11" i="13"/>
  <c r="I45" i="13"/>
  <c r="F20" i="2" s="1"/>
  <c r="G10" i="13"/>
  <c r="G41" i="13" s="1"/>
  <c r="F41" i="13"/>
  <c r="H10" i="13"/>
  <c r="H41" i="13" s="1"/>
  <c r="A36" i="13"/>
  <c r="B36" i="13" s="1"/>
  <c r="A35" i="13"/>
  <c r="B35" i="13" s="1"/>
  <c r="A34" i="13"/>
  <c r="B34" i="13" s="1"/>
  <c r="A33" i="13"/>
  <c r="B33" i="13" s="1"/>
  <c r="A32" i="13"/>
  <c r="B32" i="13" s="1"/>
  <c r="A31" i="13"/>
  <c r="B31" i="13" s="1"/>
  <c r="A30" i="13"/>
  <c r="B30" i="13" s="1"/>
  <c r="A29" i="13"/>
  <c r="B29" i="13" s="1"/>
  <c r="A28" i="13"/>
  <c r="B28" i="13" s="1"/>
  <c r="A27" i="13"/>
  <c r="B27" i="13" s="1"/>
  <c r="A26" i="13"/>
  <c r="B26" i="13" s="1"/>
  <c r="A25" i="13"/>
  <c r="B25" i="13" s="1"/>
  <c r="A24" i="13"/>
  <c r="B24" i="13" s="1"/>
  <c r="A23" i="13"/>
  <c r="B23" i="13" s="1"/>
  <c r="A22" i="13"/>
  <c r="B22" i="13" s="1"/>
  <c r="A21" i="13"/>
  <c r="B21" i="13" s="1"/>
  <c r="A20" i="13"/>
  <c r="B20" i="13" s="1"/>
  <c r="A19" i="13"/>
  <c r="B19" i="13" s="1"/>
  <c r="A18" i="13"/>
  <c r="B18" i="13" s="1"/>
  <c r="A17" i="13"/>
  <c r="B17" i="13" s="1"/>
  <c r="A16" i="13"/>
  <c r="B16" i="13" s="1"/>
  <c r="A15" i="13"/>
  <c r="B15" i="13" s="1"/>
  <c r="A14" i="13"/>
  <c r="B14" i="13" s="1"/>
  <c r="A13" i="13"/>
  <c r="B13" i="13" s="1"/>
  <c r="A12" i="13"/>
  <c r="B12" i="13" s="1"/>
  <c r="A40" i="13"/>
  <c r="B40" i="13" s="1"/>
  <c r="A39" i="13"/>
  <c r="B39" i="13" s="1"/>
  <c r="A11" i="13"/>
  <c r="B11" i="13" s="1"/>
  <c r="A38" i="13"/>
  <c r="B38" i="13" s="1"/>
  <c r="A37" i="13"/>
  <c r="B37" i="13" s="1"/>
  <c r="A10" i="13"/>
  <c r="G45" i="12"/>
  <c r="A45" i="12"/>
  <c r="H39" i="12"/>
  <c r="G39" i="12"/>
  <c r="H38" i="12"/>
  <c r="G38" i="12"/>
  <c r="H37" i="12"/>
  <c r="G37" i="12"/>
  <c r="G36" i="12"/>
  <c r="H36" i="12"/>
  <c r="H35" i="12"/>
  <c r="G35" i="12"/>
  <c r="H34" i="12"/>
  <c r="G34" i="12"/>
  <c r="H33" i="12"/>
  <c r="G33" i="12"/>
  <c r="G32" i="12"/>
  <c r="H32" i="12"/>
  <c r="H31" i="12"/>
  <c r="G31" i="12"/>
  <c r="H30" i="12"/>
  <c r="G30" i="12"/>
  <c r="H29" i="12"/>
  <c r="G29" i="12"/>
  <c r="H28" i="12"/>
  <c r="G28" i="12"/>
  <c r="G27" i="12"/>
  <c r="H27" i="12"/>
  <c r="G26" i="12"/>
  <c r="H26" i="12"/>
  <c r="G25" i="12"/>
  <c r="H25" i="12"/>
  <c r="G24" i="12"/>
  <c r="H24" i="12"/>
  <c r="H23" i="12"/>
  <c r="G23" i="12"/>
  <c r="G22" i="12"/>
  <c r="H22" i="12"/>
  <c r="G21" i="12"/>
  <c r="H21" i="12"/>
  <c r="G20" i="12"/>
  <c r="H20" i="12"/>
  <c r="H19" i="12"/>
  <c r="G19" i="12"/>
  <c r="H18" i="12"/>
  <c r="G18" i="12"/>
  <c r="H17" i="12"/>
  <c r="G17" i="12"/>
  <c r="H16" i="12"/>
  <c r="G16" i="12"/>
  <c r="H15" i="12"/>
  <c r="G15" i="12"/>
  <c r="H14" i="12"/>
  <c r="G14" i="12"/>
  <c r="H13" i="12"/>
  <c r="G13" i="12"/>
  <c r="H12" i="12"/>
  <c r="G12" i="12"/>
  <c r="H11" i="12"/>
  <c r="G11" i="12"/>
  <c r="H10" i="12"/>
  <c r="H41" i="12" s="1"/>
  <c r="G10" i="12"/>
  <c r="G41" i="12" s="1"/>
  <c r="A18" i="12"/>
  <c r="B18" i="12" s="1"/>
  <c r="A17" i="12"/>
  <c r="B17" i="12" s="1"/>
  <c r="A16" i="12"/>
  <c r="B16" i="12" s="1"/>
  <c r="A15" i="12"/>
  <c r="B15" i="12" s="1"/>
  <c r="A13" i="12"/>
  <c r="B13" i="12" s="1"/>
  <c r="A12" i="12"/>
  <c r="B12" i="12" s="1"/>
  <c r="A11" i="12"/>
  <c r="B11" i="12" s="1"/>
  <c r="A10" i="12"/>
  <c r="A40" i="12"/>
  <c r="B40" i="12" s="1"/>
  <c r="A39" i="12"/>
  <c r="B39" i="12" s="1"/>
  <c r="A38" i="12"/>
  <c r="B38" i="12" s="1"/>
  <c r="A37" i="12"/>
  <c r="B37" i="12" s="1"/>
  <c r="A14" i="12"/>
  <c r="B14" i="12" s="1"/>
  <c r="A36" i="12"/>
  <c r="B36" i="12" s="1"/>
  <c r="A35" i="12"/>
  <c r="B35" i="12" s="1"/>
  <c r="A34" i="12"/>
  <c r="B34" i="12" s="1"/>
  <c r="A33" i="12"/>
  <c r="B33" i="12" s="1"/>
  <c r="A32" i="12"/>
  <c r="B32" i="12" s="1"/>
  <c r="A31" i="12"/>
  <c r="B31" i="12" s="1"/>
  <c r="A30" i="12"/>
  <c r="B30" i="12" s="1"/>
  <c r="A29" i="12"/>
  <c r="B29" i="12" s="1"/>
  <c r="A28" i="12"/>
  <c r="B28" i="12" s="1"/>
  <c r="A27" i="12"/>
  <c r="B27" i="12" s="1"/>
  <c r="A26" i="12"/>
  <c r="B26" i="12" s="1"/>
  <c r="A25" i="12"/>
  <c r="B25" i="12" s="1"/>
  <c r="A24" i="12"/>
  <c r="B24" i="12" s="1"/>
  <c r="A23" i="12"/>
  <c r="B23" i="12" s="1"/>
  <c r="A22" i="12"/>
  <c r="B22" i="12" s="1"/>
  <c r="A21" i="12"/>
  <c r="B21" i="12" s="1"/>
  <c r="A20" i="12"/>
  <c r="B20" i="12" s="1"/>
  <c r="A19" i="12"/>
  <c r="B19" i="12" s="1"/>
  <c r="G40" i="11"/>
  <c r="H40" i="11"/>
  <c r="H39" i="11"/>
  <c r="G39" i="11"/>
  <c r="H38" i="11"/>
  <c r="G38" i="11"/>
  <c r="H37" i="11"/>
  <c r="G37" i="11"/>
  <c r="H36" i="11"/>
  <c r="G36" i="11"/>
  <c r="H35" i="11"/>
  <c r="G35" i="11"/>
  <c r="G34" i="11"/>
  <c r="H34" i="11"/>
  <c r="G33" i="11"/>
  <c r="H33" i="11"/>
  <c r="H32" i="11"/>
  <c r="G32" i="11"/>
  <c r="G31" i="11"/>
  <c r="H31" i="11"/>
  <c r="G30" i="11"/>
  <c r="H30" i="11"/>
  <c r="G29" i="11"/>
  <c r="H29" i="11"/>
  <c r="H28" i="11"/>
  <c r="G28" i="11"/>
  <c r="H27" i="11"/>
  <c r="G27" i="11"/>
  <c r="H26" i="11"/>
  <c r="G26" i="11"/>
  <c r="G25" i="11"/>
  <c r="H25" i="11"/>
  <c r="G24" i="11"/>
  <c r="H24" i="11"/>
  <c r="H23" i="11"/>
  <c r="G23" i="11"/>
  <c r="H22" i="11"/>
  <c r="G22" i="11"/>
  <c r="G21" i="11"/>
  <c r="H21" i="11"/>
  <c r="H20" i="11"/>
  <c r="G20" i="11"/>
  <c r="H19" i="11"/>
  <c r="G19" i="11"/>
  <c r="H18" i="11"/>
  <c r="G18" i="11"/>
  <c r="H17" i="11"/>
  <c r="G17" i="11"/>
  <c r="G16" i="11"/>
  <c r="H16" i="11"/>
  <c r="G15" i="11"/>
  <c r="H15" i="11"/>
  <c r="H14" i="11"/>
  <c r="G14" i="11"/>
  <c r="G13" i="11"/>
  <c r="H13" i="11"/>
  <c r="G12" i="11"/>
  <c r="H12" i="11"/>
  <c r="G11" i="11"/>
  <c r="H11" i="11"/>
  <c r="F41" i="11"/>
  <c r="G10" i="11"/>
  <c r="H10" i="11"/>
  <c r="H41" i="11" s="1"/>
  <c r="I45" i="11"/>
  <c r="F18" i="2" s="1"/>
  <c r="A13" i="11"/>
  <c r="B13" i="11" s="1"/>
  <c r="A12" i="11"/>
  <c r="B12" i="11" s="1"/>
  <c r="A40" i="11"/>
  <c r="B40" i="11" s="1"/>
  <c r="A11" i="11"/>
  <c r="B11" i="11" s="1"/>
  <c r="A18" i="11"/>
  <c r="B18" i="11" s="1"/>
  <c r="A39" i="11"/>
  <c r="B39" i="11" s="1"/>
  <c r="A10" i="11"/>
  <c r="A15" i="11"/>
  <c r="B15" i="11" s="1"/>
  <c r="A38" i="11"/>
  <c r="B38" i="11" s="1"/>
  <c r="A27" i="11"/>
  <c r="B27" i="11" s="1"/>
  <c r="A20" i="11"/>
  <c r="B20" i="11" s="1"/>
  <c r="A37" i="11"/>
  <c r="B37" i="11" s="1"/>
  <c r="A26" i="11"/>
  <c r="B26" i="11" s="1"/>
  <c r="A17" i="11"/>
  <c r="B17" i="11" s="1"/>
  <c r="A36" i="11"/>
  <c r="B36" i="11" s="1"/>
  <c r="A34" i="11"/>
  <c r="B34" i="11" s="1"/>
  <c r="A35" i="11"/>
  <c r="B35" i="11" s="1"/>
  <c r="A21" i="11"/>
  <c r="B21" i="11" s="1"/>
  <c r="A22" i="11"/>
  <c r="B22" i="11" s="1"/>
  <c r="A23" i="11"/>
  <c r="B23" i="11" s="1"/>
  <c r="A24" i="11"/>
  <c r="B24" i="11" s="1"/>
  <c r="A25" i="11"/>
  <c r="B25" i="11" s="1"/>
  <c r="A33" i="11"/>
  <c r="B33" i="11" s="1"/>
  <c r="A32" i="11"/>
  <c r="B32" i="11" s="1"/>
  <c r="A31" i="11"/>
  <c r="B31" i="11" s="1"/>
  <c r="A30" i="11"/>
  <c r="B30" i="11" s="1"/>
  <c r="A14" i="11"/>
  <c r="B14" i="11" s="1"/>
  <c r="A29" i="11"/>
  <c r="B29" i="11" s="1"/>
  <c r="A16" i="11"/>
  <c r="B16" i="11" s="1"/>
  <c r="A19" i="11"/>
  <c r="B19" i="11" s="1"/>
  <c r="A28" i="11"/>
  <c r="B28" i="11" s="1"/>
  <c r="G40" i="10"/>
  <c r="H40" i="10"/>
  <c r="G39" i="10"/>
  <c r="H39" i="10"/>
  <c r="H38" i="10"/>
  <c r="G38" i="10"/>
  <c r="H37" i="10"/>
  <c r="G37" i="10"/>
  <c r="H36" i="10"/>
  <c r="G36" i="10"/>
  <c r="H35" i="10"/>
  <c r="G35" i="10"/>
  <c r="I45" i="10"/>
  <c r="F17" i="2" s="1"/>
  <c r="F41" i="10"/>
  <c r="G33" i="10"/>
  <c r="H33" i="10"/>
  <c r="H32" i="10"/>
  <c r="G32" i="10"/>
  <c r="G31" i="10"/>
  <c r="H31" i="10"/>
  <c r="H30" i="10"/>
  <c r="G30" i="10"/>
  <c r="G29" i="10"/>
  <c r="H29" i="10"/>
  <c r="G28" i="10"/>
  <c r="H28" i="10"/>
  <c r="G27" i="10"/>
  <c r="H27" i="10"/>
  <c r="G26" i="10"/>
  <c r="H26" i="10"/>
  <c r="G25" i="10"/>
  <c r="H25" i="10"/>
  <c r="G24" i="10"/>
  <c r="H24" i="10"/>
  <c r="H23" i="10"/>
  <c r="G23" i="10"/>
  <c r="H22" i="10"/>
  <c r="G22" i="10"/>
  <c r="H21" i="10"/>
  <c r="G21" i="10"/>
  <c r="G20" i="10"/>
  <c r="H20" i="10"/>
  <c r="H19" i="10"/>
  <c r="G19" i="10"/>
  <c r="H18" i="10"/>
  <c r="G18" i="10"/>
  <c r="H17" i="10"/>
  <c r="G17" i="10"/>
  <c r="H16" i="10"/>
  <c r="G16" i="10"/>
  <c r="H15" i="10"/>
  <c r="G15" i="10"/>
  <c r="H14" i="10"/>
  <c r="G14" i="10"/>
  <c r="H13" i="10"/>
  <c r="G13" i="10"/>
  <c r="H12" i="10"/>
  <c r="G12" i="10"/>
  <c r="H11" i="10"/>
  <c r="G11" i="10"/>
  <c r="H10" i="10"/>
  <c r="H41" i="10" s="1"/>
  <c r="G10" i="10"/>
  <c r="G41" i="10" s="1"/>
  <c r="A27" i="10"/>
  <c r="B27" i="10" s="1"/>
  <c r="A11" i="10"/>
  <c r="B11" i="10" s="1"/>
  <c r="A26" i="10"/>
  <c r="B26" i="10" s="1"/>
  <c r="A25" i="10"/>
  <c r="B25" i="10" s="1"/>
  <c r="A12" i="10"/>
  <c r="B12" i="10" s="1"/>
  <c r="A24" i="10"/>
  <c r="B24" i="10" s="1"/>
  <c r="A13" i="10"/>
  <c r="B13" i="10" s="1"/>
  <c r="A23" i="10"/>
  <c r="B23" i="10" s="1"/>
  <c r="A22" i="10"/>
  <c r="B22" i="10" s="1"/>
  <c r="A20" i="10"/>
  <c r="B20" i="10" s="1"/>
  <c r="A19" i="10"/>
  <c r="B19" i="10" s="1"/>
  <c r="A18" i="10"/>
  <c r="B18" i="10" s="1"/>
  <c r="A17" i="10"/>
  <c r="B17" i="10" s="1"/>
  <c r="A16" i="10"/>
  <c r="B16" i="10" s="1"/>
  <c r="A15" i="10"/>
  <c r="B15" i="10" s="1"/>
  <c r="A14" i="10"/>
  <c r="B14" i="10" s="1"/>
  <c r="A10" i="10"/>
  <c r="A21" i="10"/>
  <c r="B21" i="10" s="1"/>
  <c r="A32" i="10"/>
  <c r="B32" i="10" s="1"/>
  <c r="A34" i="10"/>
  <c r="B34" i="10" s="1"/>
  <c r="A33" i="10"/>
  <c r="B33" i="10" s="1"/>
  <c r="A31" i="10"/>
  <c r="B31" i="10" s="1"/>
  <c r="A30" i="10"/>
  <c r="B30" i="10" s="1"/>
  <c r="A29" i="10"/>
  <c r="B29" i="10" s="1"/>
  <c r="A28" i="10"/>
  <c r="B28" i="10" s="1"/>
  <c r="H40" i="9"/>
  <c r="G40" i="9"/>
  <c r="G39" i="9"/>
  <c r="H39" i="9"/>
  <c r="G38" i="9"/>
  <c r="H38" i="9"/>
  <c r="G37" i="9"/>
  <c r="H37" i="9"/>
  <c r="G36" i="9"/>
  <c r="H36" i="9"/>
  <c r="G35" i="9"/>
  <c r="H35" i="9"/>
  <c r="G34" i="9"/>
  <c r="H34" i="9"/>
  <c r="G33" i="9"/>
  <c r="H33" i="9"/>
  <c r="H32" i="9"/>
  <c r="G32" i="9"/>
  <c r="G31" i="9"/>
  <c r="H31" i="9"/>
  <c r="H30" i="9"/>
  <c r="G30" i="9"/>
  <c r="G29" i="9"/>
  <c r="H29" i="9"/>
  <c r="H28" i="9"/>
  <c r="G28" i="9"/>
  <c r="G27" i="9"/>
  <c r="H27" i="9"/>
  <c r="G26" i="9"/>
  <c r="H26" i="9"/>
  <c r="H25" i="9"/>
  <c r="G25" i="9"/>
  <c r="G24" i="9"/>
  <c r="H24" i="9"/>
  <c r="G23" i="9"/>
  <c r="H23" i="9"/>
  <c r="G22" i="9"/>
  <c r="H22" i="9"/>
  <c r="H21" i="9"/>
  <c r="G21" i="9"/>
  <c r="H20" i="9"/>
  <c r="G20" i="9"/>
  <c r="H19" i="9"/>
  <c r="G19" i="9"/>
  <c r="H18" i="9"/>
  <c r="G18" i="9"/>
  <c r="H17" i="9"/>
  <c r="G17" i="9"/>
  <c r="G16" i="9"/>
  <c r="H16" i="9"/>
  <c r="G15" i="9"/>
  <c r="H15" i="9"/>
  <c r="H14" i="9"/>
  <c r="G14" i="9"/>
  <c r="H13" i="9"/>
  <c r="G13" i="9"/>
  <c r="H12" i="9"/>
  <c r="G12" i="9"/>
  <c r="H11" i="9"/>
  <c r="G11" i="9"/>
  <c r="I45" i="9"/>
  <c r="F16" i="2" s="1"/>
  <c r="F41" i="9"/>
  <c r="H10" i="9"/>
  <c r="H41" i="9" s="1"/>
  <c r="G10" i="9"/>
  <c r="G41" i="9" s="1"/>
  <c r="A14" i="9"/>
  <c r="B14" i="9" s="1"/>
  <c r="A25" i="9"/>
  <c r="B25" i="9" s="1"/>
  <c r="A24" i="9"/>
  <c r="B24" i="9" s="1"/>
  <c r="A22" i="9"/>
  <c r="B22" i="9" s="1"/>
  <c r="A38" i="9"/>
  <c r="B38" i="9" s="1"/>
  <c r="A40" i="9"/>
  <c r="B40" i="9" s="1"/>
  <c r="A36" i="9"/>
  <c r="B36" i="9" s="1"/>
  <c r="A16" i="9"/>
  <c r="B16" i="9" s="1"/>
  <c r="A26" i="9"/>
  <c r="B26" i="9" s="1"/>
  <c r="A17" i="9"/>
  <c r="B17" i="9" s="1"/>
  <c r="A35" i="9"/>
  <c r="B35" i="9" s="1"/>
  <c r="A27" i="9"/>
  <c r="B27" i="9" s="1"/>
  <c r="A34" i="9"/>
  <c r="B34" i="9" s="1"/>
  <c r="A28" i="9"/>
  <c r="B28" i="9" s="1"/>
  <c r="A33" i="9"/>
  <c r="B33" i="9" s="1"/>
  <c r="A29" i="9"/>
  <c r="B29" i="9" s="1"/>
  <c r="A32" i="9"/>
  <c r="B32" i="9" s="1"/>
  <c r="A30" i="9"/>
  <c r="B30" i="9" s="1"/>
  <c r="A31" i="9"/>
  <c r="B31" i="9" s="1"/>
  <c r="A13" i="9"/>
  <c r="B13" i="9" s="1"/>
  <c r="A10" i="9"/>
  <c r="A18" i="9"/>
  <c r="B18" i="9" s="1"/>
  <c r="A12" i="9"/>
  <c r="B12" i="9" s="1"/>
  <c r="A21" i="9"/>
  <c r="B21" i="9" s="1"/>
  <c r="A19" i="9"/>
  <c r="B19" i="9" s="1"/>
  <c r="A11" i="9"/>
  <c r="B11" i="9" s="1"/>
  <c r="A20" i="9"/>
  <c r="B20" i="9" s="1"/>
  <c r="A15" i="9"/>
  <c r="B15" i="9" s="1"/>
  <c r="A23" i="9"/>
  <c r="B23" i="9" s="1"/>
  <c r="A39" i="9"/>
  <c r="B39" i="9" s="1"/>
  <c r="A37" i="9"/>
  <c r="B37" i="9" s="1"/>
  <c r="H40" i="8"/>
  <c r="G40" i="8"/>
  <c r="H39" i="8"/>
  <c r="G39" i="8"/>
  <c r="H38" i="8"/>
  <c r="G38" i="8"/>
  <c r="G37" i="8"/>
  <c r="H37" i="8"/>
  <c r="G36" i="8"/>
  <c r="H36" i="8"/>
  <c r="H35" i="8"/>
  <c r="G35" i="8"/>
  <c r="H34" i="8"/>
  <c r="G34" i="8"/>
  <c r="H33" i="8"/>
  <c r="G33" i="8"/>
  <c r="H32" i="8"/>
  <c r="G32" i="8"/>
  <c r="G31" i="8"/>
  <c r="H31" i="8"/>
  <c r="G30" i="8"/>
  <c r="H30" i="8"/>
  <c r="G29" i="8"/>
  <c r="I45" i="8"/>
  <c r="F15" i="2" s="1"/>
  <c r="F41" i="8"/>
  <c r="H29" i="8"/>
  <c r="G27" i="8"/>
  <c r="H27" i="8"/>
  <c r="H26" i="8"/>
  <c r="G26" i="8"/>
  <c r="G25" i="8"/>
  <c r="H25" i="8"/>
  <c r="H24" i="8"/>
  <c r="G24" i="8"/>
  <c r="H23" i="8"/>
  <c r="G23" i="8"/>
  <c r="H22" i="8"/>
  <c r="G22" i="8"/>
  <c r="H21" i="8"/>
  <c r="G21" i="8"/>
  <c r="H20" i="8"/>
  <c r="G20" i="8"/>
  <c r="H19" i="8"/>
  <c r="G19" i="8"/>
  <c r="H18" i="8"/>
  <c r="G18" i="8"/>
  <c r="H17" i="8"/>
  <c r="G17" i="8"/>
  <c r="H16" i="8"/>
  <c r="G16" i="8"/>
  <c r="G15" i="8"/>
  <c r="H15" i="8"/>
  <c r="H14" i="8"/>
  <c r="G14" i="8"/>
  <c r="G13" i="8"/>
  <c r="H13" i="8"/>
  <c r="H12" i="8"/>
  <c r="G12" i="8"/>
  <c r="G11" i="8"/>
  <c r="H11" i="8"/>
  <c r="H10" i="8"/>
  <c r="H41" i="8" s="1"/>
  <c r="G10" i="8"/>
  <c r="G41" i="8" s="1"/>
  <c r="A19" i="8"/>
  <c r="B19" i="8" s="1"/>
  <c r="A11" i="8"/>
  <c r="B11" i="8" s="1"/>
  <c r="A13" i="8"/>
  <c r="B13" i="8" s="1"/>
  <c r="A18" i="8"/>
  <c r="B18" i="8" s="1"/>
  <c r="A17" i="8"/>
  <c r="B17" i="8" s="1"/>
  <c r="A10" i="8"/>
  <c r="A16" i="8"/>
  <c r="B16" i="8" s="1"/>
  <c r="A25" i="8"/>
  <c r="B25" i="8" s="1"/>
  <c r="A14" i="8"/>
  <c r="B14" i="8" s="1"/>
  <c r="A15" i="8"/>
  <c r="B15" i="8" s="1"/>
  <c r="A23" i="8"/>
  <c r="B23" i="8" s="1"/>
  <c r="A26" i="8"/>
  <c r="B26" i="8" s="1"/>
  <c r="A24" i="8"/>
  <c r="B24" i="8" s="1"/>
  <c r="A28" i="8"/>
  <c r="B28" i="8" s="1"/>
  <c r="A22" i="8"/>
  <c r="B22" i="8" s="1"/>
  <c r="A20" i="8"/>
  <c r="B20" i="8" s="1"/>
  <c r="A27" i="8"/>
  <c r="B27" i="8" s="1"/>
  <c r="A12" i="8"/>
  <c r="B12" i="8" s="1"/>
  <c r="A21" i="8"/>
  <c r="B21" i="8" s="1"/>
  <c r="G40" i="7"/>
  <c r="H40" i="7"/>
  <c r="G39" i="7"/>
  <c r="H39" i="7"/>
  <c r="H38" i="7"/>
  <c r="G38" i="7"/>
  <c r="G37" i="7"/>
  <c r="H37" i="7"/>
  <c r="H36" i="7"/>
  <c r="G36" i="7"/>
  <c r="H35" i="7"/>
  <c r="G35" i="7"/>
  <c r="H34" i="7"/>
  <c r="G34" i="7"/>
  <c r="G33" i="7"/>
  <c r="H33" i="7"/>
  <c r="H32" i="7"/>
  <c r="G32" i="7"/>
  <c r="G31" i="7"/>
  <c r="H31" i="7"/>
  <c r="G30" i="7"/>
  <c r="H30" i="7"/>
  <c r="H29" i="7"/>
  <c r="G29" i="7"/>
  <c r="H28" i="7"/>
  <c r="G28" i="7"/>
  <c r="G27" i="7"/>
  <c r="H27" i="7"/>
  <c r="H26" i="7"/>
  <c r="G26" i="7"/>
  <c r="H25" i="7"/>
  <c r="G25" i="7"/>
  <c r="G24" i="7"/>
  <c r="H24" i="7"/>
  <c r="H23" i="7"/>
  <c r="G23" i="7"/>
  <c r="G22" i="7"/>
  <c r="H22" i="7"/>
  <c r="H21" i="7"/>
  <c r="G21" i="7"/>
  <c r="G20" i="7"/>
  <c r="H20" i="7"/>
  <c r="H19" i="7"/>
  <c r="G19" i="7"/>
  <c r="G18" i="7"/>
  <c r="H18" i="7"/>
  <c r="G17" i="7"/>
  <c r="H17" i="7"/>
  <c r="G16" i="7"/>
  <c r="H16" i="7"/>
  <c r="G15" i="7"/>
  <c r="H15" i="7"/>
  <c r="G14" i="7"/>
  <c r="H14" i="7"/>
  <c r="G13" i="7"/>
  <c r="H13" i="7"/>
  <c r="H12" i="7"/>
  <c r="G12" i="7"/>
  <c r="G11" i="7"/>
  <c r="H11" i="7"/>
  <c r="H10" i="7"/>
  <c r="G10" i="7"/>
  <c r="I45" i="7"/>
  <c r="F14" i="2" s="1"/>
  <c r="F41" i="7"/>
  <c r="A16" i="7"/>
  <c r="B16" i="7" s="1"/>
  <c r="A14" i="7"/>
  <c r="B14" i="7" s="1"/>
  <c r="A13" i="7"/>
  <c r="B13" i="7" s="1"/>
  <c r="A11" i="7"/>
  <c r="B11" i="7" s="1"/>
  <c r="A10" i="7"/>
  <c r="A26" i="7"/>
  <c r="B26" i="7" s="1"/>
  <c r="A29" i="7"/>
  <c r="B29" i="7" s="1"/>
  <c r="A23" i="7"/>
  <c r="B23" i="7" s="1"/>
  <c r="A24" i="7"/>
  <c r="B24" i="7" s="1"/>
  <c r="A25" i="7"/>
  <c r="B25" i="7" s="1"/>
  <c r="A27" i="7"/>
  <c r="B27" i="7" s="1"/>
  <c r="A28" i="7"/>
  <c r="B28" i="7" s="1"/>
  <c r="A15" i="7"/>
  <c r="B15" i="7" s="1"/>
  <c r="A12" i="7"/>
  <c r="B12" i="7" s="1"/>
  <c r="A30" i="7"/>
  <c r="B30" i="7" s="1"/>
  <c r="A31" i="7"/>
  <c r="B31" i="7" s="1"/>
  <c r="A32" i="7"/>
  <c r="B32" i="7" s="1"/>
  <c r="A33" i="7"/>
  <c r="B33" i="7" s="1"/>
  <c r="A34" i="7"/>
  <c r="B34" i="7" s="1"/>
  <c r="A35" i="7"/>
  <c r="B35" i="7" s="1"/>
  <c r="A36" i="7"/>
  <c r="B36" i="7" s="1"/>
  <c r="A37" i="7"/>
  <c r="B37" i="7" s="1"/>
  <c r="A21" i="7"/>
  <c r="B21" i="7" s="1"/>
  <c r="A38" i="7"/>
  <c r="B38" i="7" s="1"/>
  <c r="A20" i="7"/>
  <c r="B20" i="7" s="1"/>
  <c r="A19" i="7"/>
  <c r="B19" i="7" s="1"/>
  <c r="A39" i="7"/>
  <c r="B39" i="7" s="1"/>
  <c r="A18" i="7"/>
  <c r="B18" i="7" s="1"/>
  <c r="A17" i="7"/>
  <c r="B17" i="7" s="1"/>
  <c r="A40" i="7"/>
  <c r="B40" i="7" s="1"/>
  <c r="A22" i="7"/>
  <c r="B22" i="7" s="1"/>
  <c r="H40" i="6"/>
  <c r="G40" i="6"/>
  <c r="G39" i="6"/>
  <c r="H39" i="6"/>
  <c r="H38" i="6"/>
  <c r="G38" i="6"/>
  <c r="H37" i="6"/>
  <c r="G37" i="6"/>
  <c r="H36" i="6"/>
  <c r="G36" i="6"/>
  <c r="G35" i="6"/>
  <c r="H35" i="6"/>
  <c r="G34" i="6"/>
  <c r="H34" i="6"/>
  <c r="H33" i="6"/>
  <c r="G33" i="6"/>
  <c r="H32" i="6"/>
  <c r="G32" i="6"/>
  <c r="H31" i="6"/>
  <c r="G31" i="6"/>
  <c r="G30" i="6"/>
  <c r="H30" i="6"/>
  <c r="G29" i="6"/>
  <c r="H29" i="6"/>
  <c r="G28" i="6"/>
  <c r="H28" i="6"/>
  <c r="H27" i="6"/>
  <c r="G27" i="6"/>
  <c r="G26" i="6"/>
  <c r="H26" i="6"/>
  <c r="G25" i="6"/>
  <c r="H25" i="6"/>
  <c r="H24" i="6"/>
  <c r="G24" i="6"/>
  <c r="F41" i="6"/>
  <c r="I45" i="6"/>
  <c r="F13" i="2" s="1"/>
  <c r="H23" i="6"/>
  <c r="G23" i="6"/>
  <c r="G21" i="6"/>
  <c r="H21" i="6"/>
  <c r="G20" i="6"/>
  <c r="H20" i="6"/>
  <c r="H19" i="6"/>
  <c r="G19" i="6"/>
  <c r="H18" i="6"/>
  <c r="G18" i="6"/>
  <c r="G17" i="6"/>
  <c r="H17" i="6"/>
  <c r="G16" i="6"/>
  <c r="H16" i="6"/>
  <c r="H15" i="6"/>
  <c r="G15" i="6"/>
  <c r="H14" i="6"/>
  <c r="G14" i="6"/>
  <c r="H13" i="6"/>
  <c r="G13" i="6"/>
  <c r="G12" i="6"/>
  <c r="H12" i="6"/>
  <c r="H11" i="6"/>
  <c r="G11" i="6"/>
  <c r="G10" i="6"/>
  <c r="G41" i="6" s="1"/>
  <c r="H10" i="6"/>
  <c r="A16" i="6"/>
  <c r="B16" i="6" s="1"/>
  <c r="A17" i="6"/>
  <c r="B17" i="6" s="1"/>
  <c r="A18" i="6"/>
  <c r="B18" i="6" s="1"/>
  <c r="A19" i="6"/>
  <c r="B19" i="6" s="1"/>
  <c r="A20" i="6"/>
  <c r="B20" i="6" s="1"/>
  <c r="A21" i="6"/>
  <c r="B21" i="6" s="1"/>
  <c r="A12" i="6"/>
  <c r="B12" i="6" s="1"/>
  <c r="A13" i="6"/>
  <c r="B13" i="6" s="1"/>
  <c r="A14" i="6"/>
  <c r="B14" i="6" s="1"/>
  <c r="A22" i="6"/>
  <c r="B22" i="6" s="1"/>
  <c r="A15" i="6"/>
  <c r="B15" i="6" s="1"/>
  <c r="A10" i="6"/>
  <c r="A11" i="6"/>
  <c r="B11" i="6" s="1"/>
  <c r="H40" i="5"/>
  <c r="G40" i="5"/>
  <c r="G39" i="5"/>
  <c r="H39" i="5"/>
  <c r="G38" i="5"/>
  <c r="H38" i="5"/>
  <c r="G37" i="5"/>
  <c r="H37" i="5"/>
  <c r="G36" i="5"/>
  <c r="H36" i="5"/>
  <c r="H35" i="5"/>
  <c r="G35" i="5"/>
  <c r="H34" i="5"/>
  <c r="G34" i="5"/>
  <c r="H33" i="5"/>
  <c r="G33" i="5"/>
  <c r="G32" i="5"/>
  <c r="H32" i="5"/>
  <c r="H31" i="5"/>
  <c r="G31" i="5"/>
  <c r="G30" i="5"/>
  <c r="H30" i="5"/>
  <c r="G29" i="5"/>
  <c r="H29" i="5"/>
  <c r="H28" i="5"/>
  <c r="G28" i="5"/>
  <c r="H27" i="5"/>
  <c r="G27" i="5"/>
  <c r="H26" i="5"/>
  <c r="G26" i="5"/>
  <c r="H25" i="5"/>
  <c r="G25" i="5"/>
  <c r="H24" i="5"/>
  <c r="G24" i="5"/>
  <c r="H23" i="5"/>
  <c r="G23" i="5"/>
  <c r="H22" i="5"/>
  <c r="G22" i="5"/>
  <c r="H21" i="5"/>
  <c r="G21" i="5"/>
  <c r="G20" i="5"/>
  <c r="H20" i="5"/>
  <c r="H19" i="5"/>
  <c r="G19" i="5"/>
  <c r="H18" i="5"/>
  <c r="G18" i="5"/>
  <c r="H17" i="5"/>
  <c r="G17" i="5"/>
  <c r="H16" i="5"/>
  <c r="G16" i="5"/>
  <c r="H15" i="5"/>
  <c r="G15" i="5"/>
  <c r="H14" i="5"/>
  <c r="G14" i="5"/>
  <c r="H13" i="5"/>
  <c r="G13" i="5"/>
  <c r="H12" i="5"/>
  <c r="G12" i="5"/>
  <c r="H11" i="5"/>
  <c r="G11" i="5"/>
  <c r="H10" i="5"/>
  <c r="H41" i="5" s="1"/>
  <c r="G10" i="5"/>
  <c r="G41" i="5" s="1"/>
  <c r="I45" i="5"/>
  <c r="F12" i="2" s="1"/>
  <c r="F41" i="5"/>
  <c r="A12" i="5"/>
  <c r="B12" i="5" s="1"/>
  <c r="A37" i="5"/>
  <c r="B37" i="5" s="1"/>
  <c r="A11" i="5"/>
  <c r="B11" i="5" s="1"/>
  <c r="A36" i="5"/>
  <c r="B36" i="5" s="1"/>
  <c r="A35" i="5"/>
  <c r="B35" i="5" s="1"/>
  <c r="A10" i="5"/>
  <c r="A34" i="5"/>
  <c r="B34" i="5" s="1"/>
  <c r="A30" i="5"/>
  <c r="B30" i="5" s="1"/>
  <c r="A29" i="5"/>
  <c r="B29" i="5" s="1"/>
  <c r="A31" i="5"/>
  <c r="B31" i="5" s="1"/>
  <c r="A28" i="5"/>
  <c r="B28" i="5" s="1"/>
  <c r="A32" i="5"/>
  <c r="B32" i="5" s="1"/>
  <c r="A33" i="5"/>
  <c r="B33" i="5" s="1"/>
  <c r="A27" i="5"/>
  <c r="B27" i="5" s="1"/>
  <c r="A26" i="5"/>
  <c r="B26" i="5" s="1"/>
  <c r="A25" i="5"/>
  <c r="B25" i="5" s="1"/>
  <c r="A24" i="5"/>
  <c r="B24" i="5" s="1"/>
  <c r="A22" i="5"/>
  <c r="B22" i="5" s="1"/>
  <c r="A23" i="5"/>
  <c r="B23" i="5" s="1"/>
  <c r="A21" i="5"/>
  <c r="B21" i="5" s="1"/>
  <c r="A20" i="5"/>
  <c r="B20" i="5" s="1"/>
  <c r="A19" i="5"/>
  <c r="B19" i="5" s="1"/>
  <c r="A18" i="5"/>
  <c r="B18" i="5" s="1"/>
  <c r="A17" i="5"/>
  <c r="B17" i="5" s="1"/>
  <c r="A16" i="5"/>
  <c r="B16" i="5" s="1"/>
  <c r="A15" i="5"/>
  <c r="B15" i="5" s="1"/>
  <c r="A14" i="5"/>
  <c r="B14" i="5" s="1"/>
  <c r="A40" i="5"/>
  <c r="B40" i="5" s="1"/>
  <c r="A13" i="5"/>
  <c r="B13" i="5" s="1"/>
  <c r="A39" i="5"/>
  <c r="B39" i="5" s="1"/>
  <c r="A38" i="5"/>
  <c r="B38" i="5" s="1"/>
  <c r="H40" i="4"/>
  <c r="G40" i="4"/>
  <c r="H39" i="4"/>
  <c r="G39" i="4"/>
  <c r="G38" i="4"/>
  <c r="H38" i="4"/>
  <c r="H37" i="4"/>
  <c r="G37" i="4"/>
  <c r="H36" i="4"/>
  <c r="G36" i="4"/>
  <c r="G35" i="4"/>
  <c r="H35" i="4"/>
  <c r="H34" i="4"/>
  <c r="G34" i="4"/>
  <c r="G33" i="4"/>
  <c r="H33" i="4"/>
  <c r="H32" i="4"/>
  <c r="G32" i="4"/>
  <c r="G31" i="4"/>
  <c r="H31" i="4"/>
  <c r="H30" i="4"/>
  <c r="G30" i="4"/>
  <c r="H29" i="4"/>
  <c r="G29" i="4"/>
  <c r="H28" i="4"/>
  <c r="G28" i="4"/>
  <c r="H27" i="4"/>
  <c r="G27" i="4"/>
  <c r="H26" i="4"/>
  <c r="G26" i="4"/>
  <c r="H25" i="4"/>
  <c r="G25" i="4"/>
  <c r="H24" i="4"/>
  <c r="G24" i="4"/>
  <c r="G23" i="4"/>
  <c r="H23" i="4"/>
  <c r="G22" i="4"/>
  <c r="H22" i="4"/>
  <c r="G21" i="4"/>
  <c r="H21" i="4"/>
  <c r="H20" i="4"/>
  <c r="G20" i="4"/>
  <c r="H19" i="4"/>
  <c r="G19" i="4"/>
  <c r="G18" i="4"/>
  <c r="H18" i="4"/>
  <c r="H17" i="4"/>
  <c r="I45" i="4"/>
  <c r="F11" i="2" s="1"/>
  <c r="F41" i="4"/>
  <c r="G17" i="4"/>
  <c r="H15" i="4"/>
  <c r="G15" i="4"/>
  <c r="H14" i="4"/>
  <c r="G14" i="4"/>
  <c r="G13" i="4"/>
  <c r="H13" i="4"/>
  <c r="G12" i="4"/>
  <c r="H12" i="4"/>
  <c r="G11" i="4"/>
  <c r="H11" i="4"/>
  <c r="H10" i="4"/>
  <c r="G10" i="4"/>
  <c r="G41" i="4" s="1"/>
  <c r="A11" i="4"/>
  <c r="B11" i="4" s="1"/>
  <c r="A12" i="4"/>
  <c r="B12" i="4" s="1"/>
  <c r="A13" i="4"/>
  <c r="B13" i="4" s="1"/>
  <c r="A14" i="4"/>
  <c r="B14" i="4" s="1"/>
  <c r="A15" i="4"/>
  <c r="B15" i="4" s="1"/>
  <c r="A16" i="4"/>
  <c r="B16" i="4" s="1"/>
  <c r="A10" i="4"/>
  <c r="H40" i="3"/>
  <c r="G40" i="3"/>
  <c r="G39" i="3"/>
  <c r="H39" i="3"/>
  <c r="G38" i="3"/>
  <c r="H38" i="3"/>
  <c r="G37" i="3"/>
  <c r="H37" i="3"/>
  <c r="G36" i="3"/>
  <c r="H36" i="3"/>
  <c r="H35" i="3"/>
  <c r="G35" i="3"/>
  <c r="G34" i="3"/>
  <c r="H34" i="3"/>
  <c r="G33" i="3"/>
  <c r="H33" i="3"/>
  <c r="H32" i="3"/>
  <c r="G32" i="3"/>
  <c r="H31" i="3"/>
  <c r="G31" i="3"/>
  <c r="G30" i="3"/>
  <c r="H30" i="3"/>
  <c r="G29" i="3"/>
  <c r="H29" i="3"/>
  <c r="G28" i="3"/>
  <c r="H28" i="3"/>
  <c r="H27" i="3"/>
  <c r="G27" i="3"/>
  <c r="H26" i="3"/>
  <c r="G26" i="3"/>
  <c r="H25" i="3"/>
  <c r="G25" i="3"/>
  <c r="G24" i="3"/>
  <c r="H24" i="3"/>
  <c r="G23" i="3"/>
  <c r="H23" i="3"/>
  <c r="H22" i="3"/>
  <c r="G22" i="3"/>
  <c r="G21" i="3"/>
  <c r="H21" i="3"/>
  <c r="H20" i="3"/>
  <c r="G20" i="3"/>
  <c r="H19" i="3"/>
  <c r="G19" i="3"/>
  <c r="G18" i="3"/>
  <c r="H18" i="3"/>
  <c r="G17" i="3"/>
  <c r="H17" i="3"/>
  <c r="H16" i="3"/>
  <c r="G16" i="3"/>
  <c r="G15" i="3"/>
  <c r="H15" i="3"/>
  <c r="H14" i="3"/>
  <c r="G14" i="3"/>
  <c r="G13" i="3"/>
  <c r="H13" i="3"/>
  <c r="G12" i="3"/>
  <c r="H12" i="3"/>
  <c r="F41" i="3"/>
  <c r="G10" i="3"/>
  <c r="H10" i="3"/>
  <c r="H41" i="3" s="1"/>
  <c r="I45" i="3"/>
  <c r="F10" i="2" s="1"/>
  <c r="A35" i="3"/>
  <c r="B35" i="3" s="1"/>
  <c r="A23" i="3"/>
  <c r="B23" i="3" s="1"/>
  <c r="A25" i="3"/>
  <c r="B25" i="3" s="1"/>
  <c r="A39" i="3"/>
  <c r="B39" i="3" s="1"/>
  <c r="A21" i="3"/>
  <c r="B21" i="3" s="1"/>
  <c r="A40" i="3"/>
  <c r="B40" i="3" s="1"/>
  <c r="A19" i="3"/>
  <c r="B19" i="3" s="1"/>
  <c r="A10" i="3"/>
  <c r="A26" i="3"/>
  <c r="B26" i="3" s="1"/>
  <c r="A11" i="3"/>
  <c r="B11" i="3" s="1"/>
  <c r="A12" i="3"/>
  <c r="B12" i="3" s="1"/>
  <c r="A28" i="3"/>
  <c r="B28" i="3" s="1"/>
  <c r="A31" i="3"/>
  <c r="B31" i="3" s="1"/>
  <c r="A32" i="3"/>
  <c r="B32" i="3" s="1"/>
  <c r="A33" i="3"/>
  <c r="B33" i="3" s="1"/>
  <c r="A16" i="3"/>
  <c r="B16" i="3" s="1"/>
  <c r="A37" i="3"/>
  <c r="B37" i="3" s="1"/>
  <c r="A34" i="3"/>
  <c r="B34" i="3" s="1"/>
  <c r="A36" i="3"/>
  <c r="B36" i="3" s="1"/>
  <c r="A38" i="3"/>
  <c r="B38" i="3" s="1"/>
  <c r="A14" i="3"/>
  <c r="B14" i="3" s="1"/>
  <c r="A15" i="3"/>
  <c r="B15" i="3" s="1"/>
  <c r="A17" i="3"/>
  <c r="B17" i="3" s="1"/>
  <c r="A13" i="3"/>
  <c r="B13" i="3" s="1"/>
  <c r="A18" i="3"/>
  <c r="B18" i="3" s="1"/>
  <c r="A20" i="3"/>
  <c r="B20" i="3" s="1"/>
  <c r="A22" i="3"/>
  <c r="B22" i="3" s="1"/>
  <c r="A24" i="3"/>
  <c r="B24" i="3" s="1"/>
  <c r="A27" i="3"/>
  <c r="B27" i="3" s="1"/>
  <c r="A30" i="3"/>
  <c r="B30" i="3" s="1"/>
  <c r="A29" i="3"/>
  <c r="B29" i="3" s="1"/>
  <c r="N22" i="2"/>
  <c r="H41" i="7" l="1"/>
  <c r="G41" i="7"/>
  <c r="H41" i="6"/>
  <c r="G41" i="11"/>
  <c r="H41" i="4"/>
  <c r="G41" i="3"/>
  <c r="A45" i="14"/>
  <c r="G45" i="14"/>
  <c r="B21" i="2"/>
  <c r="E21" i="2" s="1"/>
  <c r="E45" i="14"/>
  <c r="D21" i="2"/>
  <c r="C45" i="14"/>
  <c r="C21" i="2"/>
  <c r="B10" i="14"/>
  <c r="H49" i="14"/>
  <c r="C45" i="13"/>
  <c r="C20" i="2"/>
  <c r="A45" i="13"/>
  <c r="G45" i="13"/>
  <c r="B20" i="2"/>
  <c r="E20" i="2" s="1"/>
  <c r="E45" i="13"/>
  <c r="D20" i="2"/>
  <c r="B10" i="13"/>
  <c r="H49" i="13"/>
  <c r="E45" i="12"/>
  <c r="D19" i="2"/>
  <c r="C45" i="12"/>
  <c r="C19" i="2"/>
  <c r="B10" i="12"/>
  <c r="H49" i="12"/>
  <c r="A45" i="11"/>
  <c r="G45" i="11"/>
  <c r="B18" i="2"/>
  <c r="E18" i="2" s="1"/>
  <c r="C45" i="11"/>
  <c r="C18" i="2"/>
  <c r="E45" i="11"/>
  <c r="D18" i="2"/>
  <c r="B10" i="11"/>
  <c r="H49" i="11"/>
  <c r="A45" i="10"/>
  <c r="G45" i="10"/>
  <c r="B17" i="2"/>
  <c r="E17" i="2" s="1"/>
  <c r="E45" i="10"/>
  <c r="D17" i="2"/>
  <c r="C45" i="10"/>
  <c r="C17" i="2"/>
  <c r="B10" i="10"/>
  <c r="H49" i="10"/>
  <c r="A45" i="9"/>
  <c r="G45" i="9"/>
  <c r="B16" i="2"/>
  <c r="E16" i="2" s="1"/>
  <c r="E45" i="9"/>
  <c r="D16" i="2"/>
  <c r="C45" i="9"/>
  <c r="C16" i="2"/>
  <c r="B10" i="9"/>
  <c r="H49" i="9"/>
  <c r="A45" i="8"/>
  <c r="G45" i="8"/>
  <c r="B15" i="2"/>
  <c r="E15" i="2" s="1"/>
  <c r="E45" i="8"/>
  <c r="D15" i="2"/>
  <c r="C45" i="8"/>
  <c r="C15" i="2"/>
  <c r="B10" i="8"/>
  <c r="H49" i="8"/>
  <c r="E45" i="7"/>
  <c r="D14" i="2"/>
  <c r="C45" i="7"/>
  <c r="C14" i="2"/>
  <c r="A45" i="7"/>
  <c r="G45" i="7"/>
  <c r="B14" i="2"/>
  <c r="E14" i="2" s="1"/>
  <c r="B10" i="7"/>
  <c r="H49" i="7"/>
  <c r="A45" i="6"/>
  <c r="B13" i="2"/>
  <c r="E13" i="2" s="1"/>
  <c r="G45" i="6"/>
  <c r="C45" i="6"/>
  <c r="C13" i="2"/>
  <c r="B10" i="6"/>
  <c r="H49" i="6"/>
  <c r="E45" i="5"/>
  <c r="D12" i="2"/>
  <c r="C45" i="5"/>
  <c r="C12" i="2"/>
  <c r="A45" i="5"/>
  <c r="G45" i="5"/>
  <c r="B12" i="2"/>
  <c r="E12" i="2" s="1"/>
  <c r="B10" i="5"/>
  <c r="H49" i="5"/>
  <c r="A45" i="4"/>
  <c r="G45" i="4"/>
  <c r="B11" i="2"/>
  <c r="E11" i="2" s="1"/>
  <c r="C45" i="4"/>
  <c r="C11" i="2"/>
  <c r="B10" i="4"/>
  <c r="H49" i="4"/>
  <c r="B10" i="2"/>
  <c r="A45" i="3"/>
  <c r="G45" i="3"/>
  <c r="D10" i="2"/>
  <c r="E45" i="3"/>
  <c r="H49" i="3"/>
  <c r="B10" i="3"/>
  <c r="F22" i="2"/>
  <c r="E45" i="6" l="1"/>
  <c r="D13" i="2"/>
  <c r="E45" i="4"/>
  <c r="D11" i="2"/>
  <c r="D22" i="2" s="1"/>
  <c r="C10" i="2"/>
  <c r="C22" i="2" s="1"/>
  <c r="C45" i="3"/>
  <c r="B22" i="2"/>
  <c r="E10" i="2"/>
  <c r="E22" i="2" s="1"/>
</calcChain>
</file>

<file path=xl/sharedStrings.xml><?xml version="1.0" encoding="utf-8"?>
<sst xmlns="http://schemas.openxmlformats.org/spreadsheetml/2006/main" count="484" uniqueCount="104">
  <si>
    <t>Annual timesheet</t>
  </si>
  <si>
    <t>Free template by NoBadge  ·  light violet cells = fill in  ·  grey cells = calculated, do not overwrite</t>
  </si>
  <si>
    <t>Employee details (used for all 12 months)</t>
  </si>
  <si>
    <t>Employee</t>
  </si>
  <si>
    <t>Year</t>
  </si>
  <si>
    <t>Job / department</t>
  </si>
  <si>
    <t>Regular hours per day</t>
  </si>
  <si>
    <t>above this = overtime</t>
  </si>
  <si>
    <t>Hourly rate (optional)</t>
  </si>
  <si>
    <t>Overtime premium (optional)</t>
  </si>
  <si>
    <t>Month</t>
  </si>
  <si>
    <t>Hours
worked</t>
  </si>
  <si>
    <t>Regular</t>
  </si>
  <si>
    <t>Overtime</t>
  </si>
  <si>
    <t>Decimal hours</t>
  </si>
  <si>
    <t>Days worked</t>
  </si>
  <si>
    <t>Cost (optional)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</si>
  <si>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</si>
  <si>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</si>
  <si>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</si>
  <si>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</si>
  <si>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</si>
  <si>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</si>
  <si>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</si>
  <si>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</si>
  <si>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</si>
  <si>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</si>
  <si>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</si>
  <si>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</si>
  <si>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 total</t>
  </si>
  <si>
    <t>Tired of filling this in by hand? NoBadge records clock-ins by GPS or QR code from the phone and exports the month to Excel. €5.04 per active user per month, 15-day free trial: nobadge.eu</t>
  </si>
  <si>
    <t>How to use it</t>
  </si>
  <si>
    <t>1. Annual summary</t>
  </si>
  <si>
    <t>In the "Annual summary" sheet enter employee, year, regular hours per day and an optional rate: they apply to all 12 months.</t>
  </si>
  <si>
    <t>2. One sheet per month</t>
  </si>
  <si>
    <t>Fill in each month in its own sheet (January … December): in, out as 08:30, break in minutes. Shifts past midnight are handled.</t>
  </si>
  <si>
    <t>3. Year totals</t>
  </si>
  <si>
    <t>The summary adds up hours worked, regular hours, overtime, days worked and absences for each month and the whole year.</t>
  </si>
  <si>
    <t>Absences</t>
  </si>
  <si>
    <t>In the Absence column pick a code from the list (AL, PL, SL, TOIL, INJ, PAR, R). Codes and descriptions are in the "Codes &amp; holidays" sheet and can be changed.</t>
  </si>
  <si>
    <t>Holidays and weekends</t>
  </si>
  <si>
    <t>Saturdays and Sundays are grey, public holidays violet. Enter the public holidays of your country or region in the "Codes &amp; holidays" sheet.</t>
  </si>
  <si>
    <t>Totals</t>
  </si>
  <si>
    <t>Hours are shown as hours:minutes (also above 24 hours) and as decimal hours for payroll: 7:30 = 7.50.</t>
  </si>
  <si>
    <t>Print</t>
  </si>
  <si>
    <t>The sheet prints on A4 landscape, one page wide, with the table header repeated. Signature lines are at the bottom.</t>
  </si>
  <si>
    <t>Light violet cells = fill in. Grey cells = calculated automatically: do not type over them.</t>
  </si>
  <si>
    <t>Note</t>
  </si>
  <si>
    <t>Rules on recording working time differ from country to country. This sheet is an internal record: ask your payroll adviser which records you must keep and for how long.</t>
  </si>
  <si>
    <t>Annual timesheet · January</t>
  </si>
  <si>
    <t>Month (1-12)</t>
  </si>
  <si>
    <t>Date</t>
  </si>
  <si>
    <t>Day</t>
  </si>
  <si>
    <t>In</t>
  </si>
  <si>
    <t>Out</t>
  </si>
  <si>
    <t>Break
(min)</t>
  </si>
  <si>
    <t>Absence</t>
  </si>
  <si>
    <t>Notes</t>
  </si>
  <si>
    <t>Month total</t>
  </si>
  <si>
    <t>Month summary</t>
  </si>
  <si>
    <t>Hours worked</t>
  </si>
  <si>
    <t>Regular hours</t>
  </si>
  <si>
    <t>Absences (days)</t>
  </si>
  <si>
    <t>Public holidays in period</t>
  </si>
  <si>
    <t>Employee and employer confirm that the hours shown are the hours actually worked.</t>
  </si>
  <si>
    <t>Employee signature: ______________________________</t>
  </si>
  <si>
    <t>Employer signature: ______________________________</t>
  </si>
  <si>
    <t>Date: ____ / ____ / ________</t>
  </si>
  <si>
    <t>Annual timesheet · February</t>
  </si>
  <si>
    <t>Annual timesheet · March</t>
  </si>
  <si>
    <t>Annual timesheet · April</t>
  </si>
  <si>
    <t>Annual timesheet · May</t>
  </si>
  <si>
    <t>Annual timesheet · June</t>
  </si>
  <si>
    <t>Annual timesheet · July</t>
  </si>
  <si>
    <t>Annual timesheet · August</t>
  </si>
  <si>
    <t>Annual timesheet · September</t>
  </si>
  <si>
    <t>Annual timesheet · October</t>
  </si>
  <si>
    <t>Annual timesheet · November</t>
  </si>
  <si>
    <t>Annual timesheet · December</t>
  </si>
  <si>
    <t>Codes &amp; holidays</t>
  </si>
  <si>
    <t>Absence codes</t>
  </si>
  <si>
    <t>Code</t>
  </si>
  <si>
    <t>Meaning</t>
  </si>
  <si>
    <t>AL</t>
  </si>
  <si>
    <t>Annual leave</t>
  </si>
  <si>
    <t>You can change codes and descriptions: drop-down lists and totals update automatically.</t>
  </si>
  <si>
    <t>PL</t>
  </si>
  <si>
    <t>Personal leave</t>
  </si>
  <si>
    <t>SL</t>
  </si>
  <si>
    <t>Sick leave</t>
  </si>
  <si>
    <t>TOIL</t>
  </si>
  <si>
    <t>Time off in lieu</t>
  </si>
  <si>
    <t>INJ</t>
  </si>
  <si>
    <t>Work injury</t>
  </si>
  <si>
    <t>PAR</t>
  </si>
  <si>
    <t>Parental leave</t>
  </si>
  <si>
    <t>R</t>
  </si>
  <si>
    <t>Rest day</t>
  </si>
  <si>
    <t>Public holidays</t>
  </si>
  <si>
    <t>Holiday year</t>
  </si>
  <si>
    <t>Holiday</t>
  </si>
  <si>
    <t>New Year's Day</t>
  </si>
  <si>
    <t>Public holidays differ by country and region. Two examples are filled in; add the dates that apply to you in the free rows (they are highlighted in the timesheet).</t>
  </si>
  <si>
    <t>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</si>
</sst>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2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9"/>
      <color rgb="FF6B7280"/>
      <name val="Calibri"/>
    </font>
    <font>
      <b/>
      <sz val="11"/>
      <color rgb="FF6D28D9"/>
      <name val="Calibri"/>
    </font>
    <font>
      <sz val="10"/>
      <color rgb="FF1F2937"/>
      <name val="Calibri"/>
    </font>
    <font>
      <b/>
      <sz val="10"/>
      <color rgb="FFFFFFFF"/>
      <name val="Calibri"/>
    </font>
    <font>
      <b/>
      <sz val="10"/>
      <color rgb="FF1F2937"/>
      <name val="Calibri"/>
    </font>
    <font>
      <b/>
      <sz val="9"/>
      <color rgb="FF6D28D9"/>
      <name val="Calibri"/>
    </font>
    <font>
      <b/>
      <sz val="8"/>
      <color rgb="FF6D28D9"/>
      <name val="Calibri"/>
    </font>
    <font>
      <u/>
      <sz val="10"/>
      <color rgb="FF6D28D9"/>
      <name val="Calibri"/>
    </font>
    <font>
      <b/>
      <sz val="10"/>
      <color rgb="FF6D28D9"/>
      <name val="Calibri"/>
    </font>
    <font>
      <sz val="10"/>
      <color rgb="FF6D28D9"/>
      <name val="Calibri"/>
    </font>
  </fonts>
  <fills count="8">
    <fill>
      <patternFill patternType="none"/>
    </fill>
    <fill>
      <patternFill patternType="gray125"/>
    </fill>
    <fill>
      <patternFill patternType="solid">
        <fgColor rgb="FF7C3AED"/>
      </patternFill>
    </fill>
    <fill>
      <patternFill patternType="solid">
        <fgColor rgb="FFEDE9FE"/>
      </patternFill>
    </fill>
    <fill>
      <patternFill patternType="solid">
        <fgColor rgb="FFF5F3FF"/>
      </patternFill>
    </fill>
    <fill>
      <patternFill patternType="solid">
        <fgColor rgb="FF6D28D9"/>
      </patternFill>
    </fill>
    <fill>
      <patternFill patternType="solid">
        <fgColor rgb="FFF9FAFB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medium">
        <color rgb="FF7C3AED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center" wrapText="1"/>
    </xf>
    <xf numFmtId="0" fontId="4" fillId="4" borderId="1" xfId="0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" fontId="4" fillId="4" borderId="1" xfId="0" applyNumberFormat="1" applyFont="1" applyFill="1" applyBorder="1" applyAlignment="1">
      <alignment horizontal="center" vertical="center"/>
    </xf>
    <xf numFmtId="9" fontId="4" fillId="4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/>
    </xf>
    <xf numFmtId="164" fontId="4" fillId="6" borderId="1" xfId="0" applyNumberFormat="1" applyFont="1" applyFill="1" applyBorder="1" applyAlignment="1">
      <alignment horizontal="center" vertical="center"/>
    </xf>
    <xf numFmtId="2" fontId="4" fillId="6" borderId="1" xfId="0" applyNumberFormat="1" applyFont="1" applyFill="1" applyBorder="1" applyAlignment="1">
      <alignment horizontal="center" vertical="center"/>
    </xf>
    <xf numFmtId="1" fontId="4" fillId="6" borderId="1" xfId="0" applyNumberFormat="1" applyFont="1" applyFill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 indent="1"/>
    </xf>
    <xf numFmtId="164" fontId="6" fillId="7" borderId="1" xfId="0" applyNumberFormat="1" applyFont="1" applyFill="1" applyBorder="1" applyAlignment="1">
      <alignment horizontal="center" vertical="center"/>
    </xf>
    <xf numFmtId="2" fontId="6" fillId="7" borderId="1" xfId="0" applyNumberFormat="1" applyFont="1" applyFill="1" applyBorder="1" applyAlignment="1">
      <alignment horizontal="center" vertical="center"/>
    </xf>
    <xf numFmtId="1" fontId="6" fillId="7" borderId="1" xfId="0" applyNumberFormat="1" applyFont="1" applyFill="1" applyBorder="1" applyAlignment="1">
      <alignment horizontal="center" vertical="center"/>
    </xf>
    <xf numFmtId="4" fontId="6" fillId="7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9" fontId="4" fillId="6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4" borderId="1" xfId="0" applyNumberFormat="1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" fontId="3" fillId="6" borderId="1" xfId="0" applyNumberFormat="1" applyFont="1" applyFill="1" applyBorder="1" applyAlignment="1">
      <alignment horizontal="center" vertical="center"/>
    </xf>
    <xf numFmtId="4" fontId="3" fillId="6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left" vertical="center" indent="1"/>
    </xf>
    <xf numFmtId="14" fontId="4" fillId="6" borderId="1" xfId="0" applyNumberFormat="1" applyFont="1" applyFill="1" applyBorder="1" applyAlignment="1">
      <alignment horizontal="center" vertical="center"/>
    </xf>
    <xf numFmtId="1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3" fillId="3" borderId="0" xfId="0" applyFont="1" applyFill="1" applyAlignment="1">
      <alignment horizontal="left" vertical="center" indent="1"/>
    </xf>
    <xf numFmtId="0" fontId="9" fillId="4" borderId="2" xfId="0" applyFont="1" applyFill="1" applyBorder="1" applyAlignment="1">
      <alignment horizontal="left" vertical="center" wrapText="1" indent="1"/>
    </xf>
    <xf numFmtId="0" fontId="2" fillId="0" borderId="0" xfId="0" applyFont="1" applyAlignment="1">
      <alignment horizontal="left" vertical="center" indent="1"/>
    </xf>
    <xf numFmtId="0" fontId="4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indent="1"/>
    </xf>
    <xf numFmtId="0" fontId="4" fillId="0" borderId="0" xfId="0" applyFont="1" applyAlignment="1">
      <alignment horizontal="left" vertical="top" wrapText="1"/>
    </xf>
    <xf numFmtId="0" fontId="11" fillId="4" borderId="2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/>
    </xf>
    <xf numFmtId="164" fontId="3" fillId="6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indent="1"/>
    </xf>
    <xf numFmtId="1" fontId="3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2" fontId="3" fillId="6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24"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  <dxf>
      <fill>
        <patternFill patternType="solid">
          <fgColor rgb="FFE5E7EB"/>
          <bgColor rgb="FFE5E7EB"/>
        </patternFill>
      </fill>
    </dxf>
    <dxf>
      <font>
        <b/>
        <color rgb="FF5B21B6"/>
      </font>
      <fill>
        <patternFill patternType="solid">
          <fgColor rgb="FFEDE9FE"/>
          <bgColor rgb="FFEDE9F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nobadge.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workbookViewId="0"/>
  </sheetViews>
  <sheetFormatPr defaultRowHeight="14.4" x14ac:dyDescent="0.3"/>
  <cols>
    <col min="1" max="1" width="3" customWidth="1"/>
    <col min="2" max="2" width="30" customWidth="1"/>
    <col min="3" max="3" width="95" customWidth="1"/>
  </cols>
  <sheetData>
    <row r="1" spans="1:3" ht="30" customHeight="1" x14ac:dyDescent="0.3">
      <c r="A1" s="40" t="s">
        <v>0</v>
      </c>
      <c r="B1" s="40"/>
      <c r="C1" s="40"/>
    </row>
    <row r="3" spans="1:3" x14ac:dyDescent="0.3">
      <c r="A3" s="35" t="s">
        <v>31</v>
      </c>
      <c r="B3" s="35"/>
      <c r="C3" s="35"/>
    </row>
    <row r="4" spans="1:3" ht="21" customHeight="1" x14ac:dyDescent="0.3">
      <c r="B4" s="1" t="s">
        <v>32</v>
      </c>
      <c r="C4" s="2" t="s">
        <v>33</v>
      </c>
    </row>
    <row r="5" spans="1:3" ht="36" customHeight="1" x14ac:dyDescent="0.3">
      <c r="B5" s="1" t="s">
        <v>34</v>
      </c>
      <c r="C5" s="2" t="s">
        <v>35</v>
      </c>
    </row>
    <row r="6" spans="1:3" ht="21" customHeight="1" x14ac:dyDescent="0.3">
      <c r="B6" s="1" t="s">
        <v>36</v>
      </c>
      <c r="C6" s="2" t="s">
        <v>37</v>
      </c>
    </row>
    <row r="7" spans="1:3" ht="36" customHeight="1" x14ac:dyDescent="0.3">
      <c r="B7" s="1" t="s">
        <v>38</v>
      </c>
      <c r="C7" s="2" t="s">
        <v>39</v>
      </c>
    </row>
    <row r="8" spans="1:3" ht="36" customHeight="1" x14ac:dyDescent="0.3">
      <c r="B8" s="1" t="s">
        <v>40</v>
      </c>
      <c r="C8" s="2" t="s">
        <v>41</v>
      </c>
    </row>
    <row r="9" spans="1:3" ht="21" customHeight="1" x14ac:dyDescent="0.3">
      <c r="B9" s="1" t="s">
        <v>42</v>
      </c>
      <c r="C9" s="2" t="s">
        <v>43</v>
      </c>
    </row>
    <row r="10" spans="1:3" ht="21" customHeight="1" x14ac:dyDescent="0.3">
      <c r="B10" s="1" t="s">
        <v>44</v>
      </c>
      <c r="C10" s="2" t="s">
        <v>45</v>
      </c>
    </row>
    <row r="12" spans="1:3" ht="22.05" customHeight="1" x14ac:dyDescent="0.3">
      <c r="B12" s="42" t="s">
        <v>46</v>
      </c>
      <c r="C12" s="36"/>
    </row>
    <row r="14" spans="1:3" x14ac:dyDescent="0.3">
      <c r="A14" s="35" t="s">
        <v>47</v>
      </c>
      <c r="B14" s="35"/>
      <c r="C14" s="35"/>
    </row>
    <row r="15" spans="1:3" ht="36" customHeight="1" x14ac:dyDescent="0.3">
      <c r="B15" s="41" t="s">
        <v>48</v>
      </c>
      <c r="C15" s="41"/>
    </row>
  </sheetData>
  <mergeCells count="5">
    <mergeCell ref="B15:C15"/>
    <mergeCell ref="A1:C1"/>
    <mergeCell ref="A14:C14"/>
    <mergeCell ref="A3:C3"/>
    <mergeCell ref="B12:C12"/>
  </mergeCell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5"/>
  <sheetViews>
    <sheetView showGridLines="0" tabSelected="1" workbookViewId="0">
      <pane ySplit="9" topLeftCell="A10" activePane="bottomLeft" state="frozen"/>
      <selection pane="bottomLeft" sqref="A1:N1"/>
    </sheetView>
  </sheetViews>
  <sheetFormatPr defaultRowHeight="14.4" x14ac:dyDescent="0.3"/>
  <cols>
    <col min="1" max="1" width="14" customWidth="1"/>
    <col min="2" max="3" width="11" customWidth="1"/>
    <col min="4" max="4" width="13" customWidth="1"/>
    <col min="5" max="5" width="10" customWidth="1"/>
    <col min="6" max="13" width="9" customWidth="1"/>
    <col min="14" max="14" width="12" customWidth="1"/>
  </cols>
  <sheetData>
    <row r="1" spans="1:14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4" spans="1:14" x14ac:dyDescent="0.3">
      <c r="A4" s="35" t="s">
        <v>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25.95" customHeight="1" x14ac:dyDescent="0.3">
      <c r="A5" s="34" t="s">
        <v>3</v>
      </c>
      <c r="B5" s="34"/>
      <c r="C5" s="38"/>
      <c r="D5" s="38"/>
      <c r="E5" s="38"/>
      <c r="F5" s="38"/>
      <c r="G5" s="34" t="s">
        <v>4</v>
      </c>
      <c r="H5" s="34"/>
      <c r="I5" s="5">
        <v>2027</v>
      </c>
    </row>
    <row r="6" spans="1:14" ht="25.95" customHeight="1" x14ac:dyDescent="0.3">
      <c r="A6" s="34" t="s">
        <v>5</v>
      </c>
      <c r="B6" s="34"/>
      <c r="C6" s="38"/>
      <c r="D6" s="38"/>
      <c r="E6" s="38"/>
      <c r="F6" s="38"/>
      <c r="G6" s="34" t="s">
        <v>6</v>
      </c>
      <c r="H6" s="34"/>
      <c r="I6" s="6">
        <v>8</v>
      </c>
      <c r="J6" s="39" t="s">
        <v>7</v>
      </c>
      <c r="K6" s="39"/>
      <c r="L6" s="39"/>
      <c r="M6" s="39"/>
    </row>
    <row r="7" spans="1:14" ht="25.95" customHeight="1" x14ac:dyDescent="0.3">
      <c r="A7" s="34" t="s">
        <v>8</v>
      </c>
      <c r="B7" s="34"/>
      <c r="C7" s="7"/>
      <c r="G7" s="34" t="s">
        <v>9</v>
      </c>
      <c r="H7" s="34"/>
      <c r="I7" s="8"/>
    </row>
    <row r="9" spans="1:14" ht="31.95" customHeight="1" x14ac:dyDescent="0.3">
      <c r="A9" s="9" t="s">
        <v>10</v>
      </c>
      <c r="B9" s="9" t="s">
        <v>11</v>
      </c>
      <c r="C9" s="9" t="s">
        <v>12</v>
      </c>
      <c r="D9" s="9" t="s">
        <v>13</v>
      </c>
      <c r="E9" s="9" t="s">
        <v>14</v>
      </c>
      <c r="F9" s="9" t="s">
        <v>15</v>
      </c>
      <c r="G9" s="9" t="str">
        <f>INDEX(AbsenceCodes,1)</f>
        <v>AL</v>
      </c>
      <c r="H9" s="9" t="str">
        <f>INDEX(AbsenceCodes,2)</f>
        <v>PL</v>
      </c>
      <c r="I9" s="9" t="str">
        <f>INDEX(AbsenceCodes,3)</f>
        <v>SL</v>
      </c>
      <c r="J9" s="9" t="str">
        <f>INDEX(AbsenceCodes,4)</f>
        <v>TOIL</v>
      </c>
      <c r="K9" s="9" t="str">
        <f>INDEX(AbsenceCodes,5)</f>
        <v>INJ</v>
      </c>
      <c r="L9" s="9" t="str">
        <f>INDEX(AbsenceCodes,6)</f>
        <v>PAR</v>
      </c>
      <c r="M9" s="9" t="str">
        <f>INDEX(AbsenceCodes,7)</f>
        <v>R</v>
      </c>
      <c r="N9" s="9" t="s">
        <v>16</v>
      </c>
    </row>
    <row r="10" spans="1:14" x14ac:dyDescent="0.3">
      <c r="A10" s="10" t="s">
        <v>17</v>
      </c>
      <c r="B10" s="11">
        <f>January!F41</f>
        <v>0</v>
      </c>
      <c r="C10" s="11">
        <f>January!G41</f>
        <v>0</v>
      </c>
      <c r="D10" s="11">
        <f>January!H41</f>
        <v>0</v>
      </c>
      <c r="E10" s="12">
        <f t="shared" ref="E10:E21" si="0">B10*24</f>
        <v>0</v>
      </c>
      <c r="F10" s="13">
        <f>January!I45</f>
        <v>0</v>
      </c>
      <c r="G10" s="13">
        <f>January!A49</f>
        <v>0</v>
      </c>
      <c r="H10" s="13">
        <f>January!B49</f>
        <v>0</v>
      </c>
      <c r="I10" s="13">
        <f>January!C49</f>
        <v>0</v>
      </c>
      <c r="J10" s="13">
        <f>January!D49</f>
        <v>0</v>
      </c>
      <c r="K10" s="13">
        <f>January!E49</f>
        <v>0</v>
      </c>
      <c r="L10" s="13">
        <f>January!F49</f>
        <v>0</v>
      </c>
      <c r="M10" s="13">
        <f>January!G49</f>
        <v>0</v>
      </c>
      <c r="N10" s="14" t="str">
        <f>IF(January!J45="","",January!J45)</f>
        <v/>
      </c>
    </row>
    <row r="11" spans="1:14" x14ac:dyDescent="0.3">
      <c r="A11" s="10" t="s">
        <v>18</v>
      </c>
      <c r="B11" s="11">
        <f>February!F41</f>
        <v>0</v>
      </c>
      <c r="C11" s="11">
        <f>February!G41</f>
        <v>0</v>
      </c>
      <c r="D11" s="11">
        <f>February!H41</f>
        <v>0</v>
      </c>
      <c r="E11" s="12">
        <f t="shared" si="0"/>
        <v>0</v>
      </c>
      <c r="F11" s="13">
        <f>February!I45</f>
        <v>0</v>
      </c>
      <c r="G11" s="13">
        <f>February!A49</f>
        <v>0</v>
      </c>
      <c r="H11" s="13">
        <f>February!B49</f>
        <v>0</v>
      </c>
      <c r="I11" s="13">
        <f>February!C49</f>
        <v>0</v>
      </c>
      <c r="J11" s="13">
        <f>February!D49</f>
        <v>0</v>
      </c>
      <c r="K11" s="13">
        <f>February!E49</f>
        <v>0</v>
      </c>
      <c r="L11" s="13">
        <f>February!F49</f>
        <v>0</v>
      </c>
      <c r="M11" s="13">
        <f>February!G49</f>
        <v>0</v>
      </c>
      <c r="N11" s="14" t="str">
        <f>IF(February!J45="","",February!J45)</f>
        <v/>
      </c>
    </row>
    <row r="12" spans="1:14" x14ac:dyDescent="0.3">
      <c r="A12" s="10" t="s">
        <v>19</v>
      </c>
      <c r="B12" s="11">
        <f>March!F41</f>
        <v>0</v>
      </c>
      <c r="C12" s="11">
        <f>March!G41</f>
        <v>0</v>
      </c>
      <c r="D12" s="11">
        <f>March!H41</f>
        <v>0</v>
      </c>
      <c r="E12" s="12">
        <f t="shared" si="0"/>
        <v>0</v>
      </c>
      <c r="F12" s="13">
        <f>March!I45</f>
        <v>0</v>
      </c>
      <c r="G12" s="13">
        <f>March!A49</f>
        <v>0</v>
      </c>
      <c r="H12" s="13">
        <f>March!B49</f>
        <v>0</v>
      </c>
      <c r="I12" s="13">
        <f>March!C49</f>
        <v>0</v>
      </c>
      <c r="J12" s="13">
        <f>March!D49</f>
        <v>0</v>
      </c>
      <c r="K12" s="13">
        <f>March!E49</f>
        <v>0</v>
      </c>
      <c r="L12" s="13">
        <f>March!F49</f>
        <v>0</v>
      </c>
      <c r="M12" s="13">
        <f>March!G49</f>
        <v>0</v>
      </c>
      <c r="N12" s="14" t="str">
        <f>IF(March!J45="","",March!J45)</f>
        <v/>
      </c>
    </row>
    <row r="13" spans="1:14" x14ac:dyDescent="0.3">
      <c r="A13" s="10" t="s">
        <v>20</v>
      </c>
      <c r="B13" s="11">
        <f>April!F41</f>
        <v>0</v>
      </c>
      <c r="C13" s="11">
        <f>April!G41</f>
        <v>0</v>
      </c>
      <c r="D13" s="11">
        <f>April!H41</f>
        <v>0</v>
      </c>
      <c r="E13" s="12">
        <f t="shared" si="0"/>
        <v>0</v>
      </c>
      <c r="F13" s="13">
        <f>April!I45</f>
        <v>0</v>
      </c>
      <c r="G13" s="13">
        <f>April!A49</f>
        <v>0</v>
      </c>
      <c r="H13" s="13">
        <f>April!B49</f>
        <v>0</v>
      </c>
      <c r="I13" s="13">
        <f>April!C49</f>
        <v>0</v>
      </c>
      <c r="J13" s="13">
        <f>April!D49</f>
        <v>0</v>
      </c>
      <c r="K13" s="13">
        <f>April!E49</f>
        <v>0</v>
      </c>
      <c r="L13" s="13">
        <f>April!F49</f>
        <v>0</v>
      </c>
      <c r="M13" s="13">
        <f>April!G49</f>
        <v>0</v>
      </c>
      <c r="N13" s="14" t="str">
        <f>IF(April!J45="","",April!J45)</f>
        <v/>
      </c>
    </row>
    <row r="14" spans="1:14" x14ac:dyDescent="0.3">
      <c r="A14" s="10" t="s">
        <v>21</v>
      </c>
      <c r="B14" s="11">
        <f>May!F41</f>
        <v>0</v>
      </c>
      <c r="C14" s="11">
        <f>May!G41</f>
        <v>0</v>
      </c>
      <c r="D14" s="11">
        <f>May!H41</f>
        <v>0</v>
      </c>
      <c r="E14" s="12">
        <f t="shared" si="0"/>
        <v>0</v>
      </c>
      <c r="F14" s="13">
        <f>May!I45</f>
        <v>0</v>
      </c>
      <c r="G14" s="13">
        <f>May!A49</f>
        <v>0</v>
      </c>
      <c r="H14" s="13">
        <f>May!B49</f>
        <v>0</v>
      </c>
      <c r="I14" s="13">
        <f>May!C49</f>
        <v>0</v>
      </c>
      <c r="J14" s="13">
        <f>May!D49</f>
        <v>0</v>
      </c>
      <c r="K14" s="13">
        <f>May!E49</f>
        <v>0</v>
      </c>
      <c r="L14" s="13">
        <f>May!F49</f>
        <v>0</v>
      </c>
      <c r="M14" s="13">
        <f>May!G49</f>
        <v>0</v>
      </c>
      <c r="N14" s="14" t="str">
        <f>IF(May!J45="","",May!J45)</f>
        <v/>
      </c>
    </row>
    <row r="15" spans="1:14" x14ac:dyDescent="0.3">
      <c r="A15" s="10" t="s">
        <v>22</v>
      </c>
      <c r="B15" s="11">
        <f>June!F41</f>
        <v>0</v>
      </c>
      <c r="C15" s="11">
        <f>June!G41</f>
        <v>0</v>
      </c>
      <c r="D15" s="11">
        <f>June!H41</f>
        <v>0</v>
      </c>
      <c r="E15" s="12">
        <f t="shared" si="0"/>
        <v>0</v>
      </c>
      <c r="F15" s="13">
        <f>June!I45</f>
        <v>0</v>
      </c>
      <c r="G15" s="13">
        <f>June!A49</f>
        <v>0</v>
      </c>
      <c r="H15" s="13">
        <f>June!B49</f>
        <v>0</v>
      </c>
      <c r="I15" s="13">
        <f>June!C49</f>
        <v>0</v>
      </c>
      <c r="J15" s="13">
        <f>June!D49</f>
        <v>0</v>
      </c>
      <c r="K15" s="13">
        <f>June!E49</f>
        <v>0</v>
      </c>
      <c r="L15" s="13">
        <f>June!F49</f>
        <v>0</v>
      </c>
      <c r="M15" s="13">
        <f>June!G49</f>
        <v>0</v>
      </c>
      <c r="N15" s="14" t="str">
        <f>IF(June!J45="","",June!J45)</f>
        <v/>
      </c>
    </row>
    <row r="16" spans="1:14" x14ac:dyDescent="0.3">
      <c r="A16" s="10" t="s">
        <v>23</v>
      </c>
      <c r="B16" s="11">
        <f>July!F41</f>
        <v>0</v>
      </c>
      <c r="C16" s="11">
        <f>July!G41</f>
        <v>0</v>
      </c>
      <c r="D16" s="11">
        <f>July!H41</f>
        <v>0</v>
      </c>
      <c r="E16" s="12">
        <f t="shared" si="0"/>
        <v>0</v>
      </c>
      <c r="F16" s="13">
        <f>July!I45</f>
        <v>0</v>
      </c>
      <c r="G16" s="13">
        <f>July!A49</f>
        <v>0</v>
      </c>
      <c r="H16" s="13">
        <f>July!B49</f>
        <v>0</v>
      </c>
      <c r="I16" s="13">
        <f>July!C49</f>
        <v>0</v>
      </c>
      <c r="J16" s="13">
        <f>July!D49</f>
        <v>0</v>
      </c>
      <c r="K16" s="13">
        <f>July!E49</f>
        <v>0</v>
      </c>
      <c r="L16" s="13">
        <f>July!F49</f>
        <v>0</v>
      </c>
      <c r="M16" s="13">
        <f>July!G49</f>
        <v>0</v>
      </c>
      <c r="N16" s="14" t="str">
        <f>IF(July!J45="","",July!J45)</f>
        <v/>
      </c>
    </row>
    <row r="17" spans="1:14" x14ac:dyDescent="0.3">
      <c r="A17" s="10" t="s">
        <v>24</v>
      </c>
      <c r="B17" s="11">
        <f>August!F41</f>
        <v>0</v>
      </c>
      <c r="C17" s="11">
        <f>August!G41</f>
        <v>0</v>
      </c>
      <c r="D17" s="11">
        <f>August!H41</f>
        <v>0</v>
      </c>
      <c r="E17" s="12">
        <f t="shared" si="0"/>
        <v>0</v>
      </c>
      <c r="F17" s="13">
        <f>August!I45</f>
        <v>0</v>
      </c>
      <c r="G17" s="13">
        <f>August!A49</f>
        <v>0</v>
      </c>
      <c r="H17" s="13">
        <f>August!B49</f>
        <v>0</v>
      </c>
      <c r="I17" s="13">
        <f>August!C49</f>
        <v>0</v>
      </c>
      <c r="J17" s="13">
        <f>August!D49</f>
        <v>0</v>
      </c>
      <c r="K17" s="13">
        <f>August!E49</f>
        <v>0</v>
      </c>
      <c r="L17" s="13">
        <f>August!F49</f>
        <v>0</v>
      </c>
      <c r="M17" s="13">
        <f>August!G49</f>
        <v>0</v>
      </c>
      <c r="N17" s="14" t="str">
        <f>IF(August!J45="","",August!J45)</f>
        <v/>
      </c>
    </row>
    <row r="18" spans="1:14" x14ac:dyDescent="0.3">
      <c r="A18" s="10" t="s">
        <v>25</v>
      </c>
      <c r="B18" s="11">
        <f>September!F41</f>
        <v>0</v>
      </c>
      <c r="C18" s="11">
        <f>September!G41</f>
        <v>0</v>
      </c>
      <c r="D18" s="11">
        <f>September!H41</f>
        <v>0</v>
      </c>
      <c r="E18" s="12">
        <f t="shared" si="0"/>
        <v>0</v>
      </c>
      <c r="F18" s="13">
        <f>September!I45</f>
        <v>0</v>
      </c>
      <c r="G18" s="13">
        <f>September!A49</f>
        <v>0</v>
      </c>
      <c r="H18" s="13">
        <f>September!B49</f>
        <v>0</v>
      </c>
      <c r="I18" s="13">
        <f>September!C49</f>
        <v>0</v>
      </c>
      <c r="J18" s="13">
        <f>September!D49</f>
        <v>0</v>
      </c>
      <c r="K18" s="13">
        <f>September!E49</f>
        <v>0</v>
      </c>
      <c r="L18" s="13">
        <f>September!F49</f>
        <v>0</v>
      </c>
      <c r="M18" s="13">
        <f>September!G49</f>
        <v>0</v>
      </c>
      <c r="N18" s="14" t="str">
        <f>IF(September!J45="","",September!J45)</f>
        <v/>
      </c>
    </row>
    <row r="19" spans="1:14" x14ac:dyDescent="0.3">
      <c r="A19" s="10" t="s">
        <v>26</v>
      </c>
      <c r="B19" s="11">
        <f>October!F41</f>
        <v>0</v>
      </c>
      <c r="C19" s="11">
        <f>October!G41</f>
        <v>0</v>
      </c>
      <c r="D19" s="11">
        <f>October!H41</f>
        <v>0</v>
      </c>
      <c r="E19" s="12">
        <f t="shared" si="0"/>
        <v>0</v>
      </c>
      <c r="F19" s="13">
        <f>October!I45</f>
        <v>0</v>
      </c>
      <c r="G19" s="13">
        <f>October!A49</f>
        <v>0</v>
      </c>
      <c r="H19" s="13">
        <f>October!B49</f>
        <v>0</v>
      </c>
      <c r="I19" s="13">
        <f>October!C49</f>
        <v>0</v>
      </c>
      <c r="J19" s="13">
        <f>October!D49</f>
        <v>0</v>
      </c>
      <c r="K19" s="13">
        <f>October!E49</f>
        <v>0</v>
      </c>
      <c r="L19" s="13">
        <f>October!F49</f>
        <v>0</v>
      </c>
      <c r="M19" s="13">
        <f>October!G49</f>
        <v>0</v>
      </c>
      <c r="N19" s="14" t="str">
        <f>IF(October!J45="","",October!J45)</f>
        <v/>
      </c>
    </row>
    <row r="20" spans="1:14" x14ac:dyDescent="0.3">
      <c r="A20" s="10" t="s">
        <v>27</v>
      </c>
      <c r="B20" s="11">
        <f>November!F41</f>
        <v>0</v>
      </c>
      <c r="C20" s="11">
        <f>November!G41</f>
        <v>0</v>
      </c>
      <c r="D20" s="11">
        <f>November!H41</f>
        <v>0</v>
      </c>
      <c r="E20" s="12">
        <f t="shared" si="0"/>
        <v>0</v>
      </c>
      <c r="F20" s="13">
        <f>November!I45</f>
        <v>0</v>
      </c>
      <c r="G20" s="13">
        <f>November!A49</f>
        <v>0</v>
      </c>
      <c r="H20" s="13">
        <f>November!B49</f>
        <v>0</v>
      </c>
      <c r="I20" s="13">
        <f>November!C49</f>
        <v>0</v>
      </c>
      <c r="J20" s="13">
        <f>November!D49</f>
        <v>0</v>
      </c>
      <c r="K20" s="13">
        <f>November!E49</f>
        <v>0</v>
      </c>
      <c r="L20" s="13">
        <f>November!F49</f>
        <v>0</v>
      </c>
      <c r="M20" s="13">
        <f>November!G49</f>
        <v>0</v>
      </c>
      <c r="N20" s="14" t="str">
        <f>IF(November!J45="","",November!J45)</f>
        <v/>
      </c>
    </row>
    <row r="21" spans="1:14" x14ac:dyDescent="0.3">
      <c r="A21" s="10" t="s">
        <v>28</v>
      </c>
      <c r="B21" s="11">
        <f>December!F41</f>
        <v>0</v>
      </c>
      <c r="C21" s="11">
        <f>December!G41</f>
        <v>0</v>
      </c>
      <c r="D21" s="11">
        <f>December!H41</f>
        <v>0</v>
      </c>
      <c r="E21" s="12">
        <f t="shared" si="0"/>
        <v>0</v>
      </c>
      <c r="F21" s="13">
        <f>December!I45</f>
        <v>0</v>
      </c>
      <c r="G21" s="13">
        <f>December!A49</f>
        <v>0</v>
      </c>
      <c r="H21" s="13">
        <f>December!B49</f>
        <v>0</v>
      </c>
      <c r="I21" s="13">
        <f>December!C49</f>
        <v>0</v>
      </c>
      <c r="J21" s="13">
        <f>December!D49</f>
        <v>0</v>
      </c>
      <c r="K21" s="13">
        <f>December!E49</f>
        <v>0</v>
      </c>
      <c r="L21" s="13">
        <f>December!F49</f>
        <v>0</v>
      </c>
      <c r="M21" s="13">
        <f>December!G49</f>
        <v>0</v>
      </c>
      <c r="N21" s="14" t="str">
        <f>IF(December!J45="","",December!J45)</f>
        <v/>
      </c>
    </row>
    <row r="22" spans="1:14" x14ac:dyDescent="0.3">
      <c r="A22" s="15" t="s">
        <v>29</v>
      </c>
      <c r="B22" s="16">
        <f t="shared" ref="B22:M22" si="1">SUM(B10:B21)</f>
        <v>0</v>
      </c>
      <c r="C22" s="16">
        <f t="shared" si="1"/>
        <v>0</v>
      </c>
      <c r="D22" s="16">
        <f t="shared" si="1"/>
        <v>0</v>
      </c>
      <c r="E22" s="17">
        <f t="shared" si="1"/>
        <v>0</v>
      </c>
      <c r="F22" s="18">
        <f t="shared" si="1"/>
        <v>0</v>
      </c>
      <c r="G22" s="18">
        <f t="shared" si="1"/>
        <v>0</v>
      </c>
      <c r="H22" s="18">
        <f t="shared" si="1"/>
        <v>0</v>
      </c>
      <c r="I22" s="18">
        <f t="shared" si="1"/>
        <v>0</v>
      </c>
      <c r="J22" s="18">
        <f t="shared" si="1"/>
        <v>0</v>
      </c>
      <c r="K22" s="18">
        <f t="shared" si="1"/>
        <v>0</v>
      </c>
      <c r="L22" s="18">
        <f t="shared" si="1"/>
        <v>0</v>
      </c>
      <c r="M22" s="18">
        <f t="shared" si="1"/>
        <v>0</v>
      </c>
      <c r="N22" s="19" t="str">
        <f>IF(COUNT(N10:N21)=0,"",SUM(N10:N21))</f>
        <v/>
      </c>
    </row>
    <row r="24" spans="1:14" ht="19.95" customHeight="1" x14ac:dyDescent="0.3">
      <c r="A24" s="36" t="s">
        <v>30</v>
      </c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</row>
    <row r="25" spans="1:14" ht="19.9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</row>
  </sheetData>
  <mergeCells count="13">
    <mergeCell ref="A1:N1"/>
    <mergeCell ref="A7:B7"/>
    <mergeCell ref="G7:H7"/>
    <mergeCell ref="A4:N4"/>
    <mergeCell ref="A24:N25"/>
    <mergeCell ref="A2:N2"/>
    <mergeCell ref="A5:B5"/>
    <mergeCell ref="G5:H5"/>
    <mergeCell ref="C6:F6"/>
    <mergeCell ref="J6:M6"/>
    <mergeCell ref="G6:H6"/>
    <mergeCell ref="C5:F5"/>
    <mergeCell ref="A6:B6"/>
  </mergeCells>
  <dataValidations count="4">
    <dataValidation type="whole" allowBlank="1" showErrorMessage="1" sqref="I5" xr:uid="{00000000-0002-0000-0100-000000000000}">
      <formula1>2000</formula1>
      <formula2>2100</formula2>
    </dataValidation>
    <dataValidation type="decimal" allowBlank="1" showErrorMessage="1" sqref="I6" xr:uid="{00000000-0002-0000-0100-000001000000}">
      <formula1>0</formula1>
      <formula2>24</formula2>
    </dataValidation>
    <dataValidation type="decimal" operator="greaterThanOrEqual" allowBlank="1" showErrorMessage="1" sqref="C7" xr:uid="{00000000-0002-0000-0100-000002000000}">
      <formula1>0</formula1>
    </dataValidation>
    <dataValidation type="decimal" allowBlank="1" showErrorMessage="1" sqref="I7" xr:uid="{00000000-0002-0000-0100-000003000000}">
      <formula1>0</formula1>
      <formula2>5</formula2>
    </dataValidation>
  </dataValidations>
  <hyperlinks>
    <hyperlink ref="A24" r:id="rId1" xr:uid="{00000000-0004-0000-0100-000000000000}"/>
  </hyperlinks>
  <printOptions horizontalCentered="1"/>
  <pageMargins left="0.4" right="0.4" top="0.5" bottom="0.5" header="0.25" footer="0.25"/>
  <pageSetup paperSize="9" fitToHeight="0" orientation="landscape"/>
  <headerFooter>
    <oddFooter>&amp;C&amp;8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49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1</v>
      </c>
      <c r="J4" s="20" t="str">
        <f>IF(AND(ISNUMBER($I$4),$I$4&gt;=1,$I$4&lt;=12),CHOOSE($I$4,"January","February","March","April","May","June","July","August","September","October","November","December")&amp;" "&amp;$I$5,"")</f>
        <v>January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46388</v>
      </c>
      <c r="B10" s="24" t="str">
        <f t="shared" ref="B10:B40" si="0">IF(ISNUMBER(A10),CHOOSE(WEEKDAY(A10,2),"Mon","Tue","Wed","Thu","Fri","Sat","Sun"),"")</f>
        <v>Fri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46389</v>
      </c>
      <c r="B11" s="24" t="str">
        <f t="shared" si="0"/>
        <v>Sat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46390</v>
      </c>
      <c r="B12" s="24" t="str">
        <f t="shared" si="0"/>
        <v>Sun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46391</v>
      </c>
      <c r="B13" s="24" t="str">
        <f t="shared" si="0"/>
        <v>Mon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46392</v>
      </c>
      <c r="B14" s="24" t="str">
        <f t="shared" si="0"/>
        <v>Tue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46393</v>
      </c>
      <c r="B15" s="24" t="str">
        <f t="shared" si="0"/>
        <v>Wed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46394</v>
      </c>
      <c r="B16" s="24" t="str">
        <f t="shared" si="0"/>
        <v>Thu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46395</v>
      </c>
      <c r="B17" s="24" t="str">
        <f t="shared" si="0"/>
        <v>Fri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46396</v>
      </c>
      <c r="B18" s="24" t="str">
        <f t="shared" si="0"/>
        <v>Sat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46397</v>
      </c>
      <c r="B19" s="24" t="str">
        <f t="shared" si="0"/>
        <v>Sun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46398</v>
      </c>
      <c r="B20" s="24" t="str">
        <f t="shared" si="0"/>
        <v>Mon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46399</v>
      </c>
      <c r="B21" s="24" t="str">
        <f t="shared" si="0"/>
        <v>Tue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46400</v>
      </c>
      <c r="B22" s="24" t="str">
        <f t="shared" si="0"/>
        <v>Wed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46401</v>
      </c>
      <c r="B23" s="24" t="str">
        <f t="shared" si="0"/>
        <v>Thu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46402</v>
      </c>
      <c r="B24" s="24" t="str">
        <f t="shared" si="0"/>
        <v>Fri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46403</v>
      </c>
      <c r="B25" s="24" t="str">
        <f t="shared" si="0"/>
        <v>Sat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46404</v>
      </c>
      <c r="B26" s="24" t="str">
        <f t="shared" si="0"/>
        <v>Sun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46405</v>
      </c>
      <c r="B27" s="24" t="str">
        <f t="shared" si="0"/>
        <v>Mon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46406</v>
      </c>
      <c r="B28" s="24" t="str">
        <f t="shared" si="0"/>
        <v>Tue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46407</v>
      </c>
      <c r="B29" s="24" t="str">
        <f t="shared" si="0"/>
        <v>Wed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46408</v>
      </c>
      <c r="B30" s="24" t="str">
        <f t="shared" si="0"/>
        <v>Thu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46409</v>
      </c>
      <c r="B31" s="24" t="str">
        <f t="shared" si="0"/>
        <v>Fri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46410</v>
      </c>
      <c r="B32" s="24" t="str">
        <f t="shared" si="0"/>
        <v>Sat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46411</v>
      </c>
      <c r="B33" s="24" t="str">
        <f t="shared" si="0"/>
        <v>Sun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46412</v>
      </c>
      <c r="B34" s="24" t="str">
        <f t="shared" si="0"/>
        <v>Mon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46413</v>
      </c>
      <c r="B35" s="24" t="str">
        <f t="shared" si="0"/>
        <v>Tue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46414</v>
      </c>
      <c r="B36" s="24" t="str">
        <f t="shared" si="0"/>
        <v>Wed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46415</v>
      </c>
      <c r="B37" s="24" t="str">
        <f t="shared" si="0"/>
        <v>Thu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46416</v>
      </c>
      <c r="B38" s="24" t="str">
        <f t="shared" si="0"/>
        <v>Fri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46417</v>
      </c>
      <c r="B39" s="24" t="str">
        <f t="shared" si="0"/>
        <v>Sat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46418</v>
      </c>
      <c r="B40" s="24" t="str">
        <f t="shared" si="0"/>
        <v>Sun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3" priority="1" stopIfTrue="1">
      <formula>AND(ISNUMBER($A10),COUNTIF(Holidays,$A10)&gt;0)</formula>
    </cfRule>
    <cfRule type="expression" dxfId="22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200-000000000000}">
      <formula1>0</formula1>
      <formula2>0.999305556</formula2>
    </dataValidation>
    <dataValidation type="whole" allowBlank="1" showErrorMessage="1" sqref="E10:E40" xr:uid="{00000000-0002-0000-02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2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2</v>
      </c>
      <c r="J4" s="20" t="str">
        <f>IF(AND(ISNUMBER($I$4),$I$4&gt;=1,$I$4&lt;=12),CHOOSE($I$4,"January","February","March","April","May","June","July","August","September","October","November","December")&amp;" "&amp;$I$5,"")</f>
        <v>February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46419</v>
      </c>
      <c r="B10" s="24" t="str">
        <f t="shared" ref="B10:B40" si="0">IF(ISNUMBER(A10),CHOOSE(WEEKDAY(A10,2),"Mon","Tue","Wed","Thu","Fri","Sat","Sun"),"")</f>
        <v>Mon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46420</v>
      </c>
      <c r="B11" s="24" t="str">
        <f t="shared" si="0"/>
        <v>Tue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46421</v>
      </c>
      <c r="B12" s="24" t="str">
        <f t="shared" si="0"/>
        <v>Wed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46422</v>
      </c>
      <c r="B13" s="24" t="str">
        <f t="shared" si="0"/>
        <v>Thu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46423</v>
      </c>
      <c r="B14" s="24" t="str">
        <f t="shared" si="0"/>
        <v>Fri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46424</v>
      </c>
      <c r="B15" s="24" t="str">
        <f t="shared" si="0"/>
        <v>Sat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46425</v>
      </c>
      <c r="B16" s="24" t="str">
        <f t="shared" si="0"/>
        <v>Sun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46426</v>
      </c>
      <c r="B17" s="24" t="str">
        <f t="shared" si="0"/>
        <v>Mon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46427</v>
      </c>
      <c r="B18" s="24" t="str">
        <f t="shared" si="0"/>
        <v>Tue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46428</v>
      </c>
      <c r="B19" s="24" t="str">
        <f t="shared" si="0"/>
        <v>Wed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46429</v>
      </c>
      <c r="B20" s="24" t="str">
        <f t="shared" si="0"/>
        <v>Thu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46430</v>
      </c>
      <c r="B21" s="24" t="str">
        <f t="shared" si="0"/>
        <v>Fri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46431</v>
      </c>
      <c r="B22" s="24" t="str">
        <f t="shared" si="0"/>
        <v>Sat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46432</v>
      </c>
      <c r="B23" s="24" t="str">
        <f t="shared" si="0"/>
        <v>Sun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46433</v>
      </c>
      <c r="B24" s="24" t="str">
        <f t="shared" si="0"/>
        <v>Mon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46434</v>
      </c>
      <c r="B25" s="24" t="str">
        <f t="shared" si="0"/>
        <v>Tue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46435</v>
      </c>
      <c r="B26" s="24" t="str">
        <f t="shared" si="0"/>
        <v>Wed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46436</v>
      </c>
      <c r="B27" s="24" t="str">
        <f t="shared" si="0"/>
        <v>Thu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46437</v>
      </c>
      <c r="B28" s="24" t="str">
        <f t="shared" si="0"/>
        <v>Fri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46438</v>
      </c>
      <c r="B29" s="24" t="str">
        <f t="shared" si="0"/>
        <v>Sat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46439</v>
      </c>
      <c r="B30" s="24" t="str">
        <f t="shared" si="0"/>
        <v>Sun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46440</v>
      </c>
      <c r="B31" s="24" t="str">
        <f t="shared" si="0"/>
        <v>Mon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46441</v>
      </c>
      <c r="B32" s="24" t="str">
        <f t="shared" si="0"/>
        <v>Tue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46442</v>
      </c>
      <c r="B33" s="24" t="str">
        <f t="shared" si="0"/>
        <v>Wed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46443</v>
      </c>
      <c r="B34" s="24" t="str">
        <f t="shared" si="0"/>
        <v>Thu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46444</v>
      </c>
      <c r="B35" s="24" t="str">
        <f t="shared" si="0"/>
        <v>Fri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46445</v>
      </c>
      <c r="B36" s="24" t="str">
        <f t="shared" si="0"/>
        <v>Sat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46446</v>
      </c>
      <c r="B37" s="24" t="str">
        <f t="shared" si="0"/>
        <v>Sun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 t="str">
        <f>IF(29&lt;=DAY(DATE($I$5,$I$4+1,0)),DATE($I$5,$I$4,29),"")</f>
        <v/>
      </c>
      <c r="B38" s="24" t="str">
        <f t="shared" si="0"/>
        <v/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 t="str">
        <f>IF(30&lt;=DAY(DATE($I$5,$I$4+1,0)),DATE($I$5,$I$4,30),"")</f>
        <v/>
      </c>
      <c r="B39" s="24" t="str">
        <f t="shared" si="0"/>
        <v/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21" priority="1" stopIfTrue="1">
      <formula>AND(ISNUMBER($A10),COUNTIF(Holidays,$A10)&gt;0)</formula>
    </cfRule>
    <cfRule type="expression" dxfId="20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300-000000000000}">
      <formula1>0</formula1>
      <formula2>0.999305556</formula2>
    </dataValidation>
    <dataValidation type="whole" allowBlank="1" showErrorMessage="1" sqref="E10:E40" xr:uid="{00000000-0002-0000-03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3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69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3</v>
      </c>
      <c r="J4" s="20" t="str">
        <f>IF(AND(ISNUMBER($I$4),$I$4&gt;=1,$I$4&lt;=12),CHOOSE($I$4,"January","February","March","April","May","June","July","August","September","October","November","December")&amp;" "&amp;$I$5,"")</f>
        <v>March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46447</v>
      </c>
      <c r="B10" s="24" t="str">
        <f t="shared" ref="B10:B40" si="0">IF(ISNUMBER(A10),CHOOSE(WEEKDAY(A10,2),"Mon","Tue","Wed","Thu","Fri","Sat","Sun"),"")</f>
        <v>Mon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46448</v>
      </c>
      <c r="B11" s="24" t="str">
        <f t="shared" si="0"/>
        <v>Tue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46449</v>
      </c>
      <c r="B12" s="24" t="str">
        <f t="shared" si="0"/>
        <v>Wed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46450</v>
      </c>
      <c r="B13" s="24" t="str">
        <f t="shared" si="0"/>
        <v>Thu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46451</v>
      </c>
      <c r="B14" s="24" t="str">
        <f t="shared" si="0"/>
        <v>Fri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46452</v>
      </c>
      <c r="B15" s="24" t="str">
        <f t="shared" si="0"/>
        <v>Sat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46453</v>
      </c>
      <c r="B16" s="24" t="str">
        <f t="shared" si="0"/>
        <v>Sun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46454</v>
      </c>
      <c r="B17" s="24" t="str">
        <f t="shared" si="0"/>
        <v>Mon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46455</v>
      </c>
      <c r="B18" s="24" t="str">
        <f t="shared" si="0"/>
        <v>Tue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46456</v>
      </c>
      <c r="B19" s="24" t="str">
        <f t="shared" si="0"/>
        <v>Wed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46457</v>
      </c>
      <c r="B20" s="24" t="str">
        <f t="shared" si="0"/>
        <v>Thu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46458</v>
      </c>
      <c r="B21" s="24" t="str">
        <f t="shared" si="0"/>
        <v>Fri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46459</v>
      </c>
      <c r="B22" s="24" t="str">
        <f t="shared" si="0"/>
        <v>Sat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46460</v>
      </c>
      <c r="B23" s="24" t="str">
        <f t="shared" si="0"/>
        <v>Sun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46461</v>
      </c>
      <c r="B24" s="24" t="str">
        <f t="shared" si="0"/>
        <v>Mon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46462</v>
      </c>
      <c r="B25" s="24" t="str">
        <f t="shared" si="0"/>
        <v>Tue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46463</v>
      </c>
      <c r="B26" s="24" t="str">
        <f t="shared" si="0"/>
        <v>Wed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46464</v>
      </c>
      <c r="B27" s="24" t="str">
        <f t="shared" si="0"/>
        <v>Thu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46465</v>
      </c>
      <c r="B28" s="24" t="str">
        <f t="shared" si="0"/>
        <v>Fri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46466</v>
      </c>
      <c r="B29" s="24" t="str">
        <f t="shared" si="0"/>
        <v>Sat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46467</v>
      </c>
      <c r="B30" s="24" t="str">
        <f t="shared" si="0"/>
        <v>Sun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46468</v>
      </c>
      <c r="B31" s="24" t="str">
        <f t="shared" si="0"/>
        <v>Mon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46469</v>
      </c>
      <c r="B32" s="24" t="str">
        <f t="shared" si="0"/>
        <v>Tue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46470</v>
      </c>
      <c r="B33" s="24" t="str">
        <f t="shared" si="0"/>
        <v>Wed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46471</v>
      </c>
      <c r="B34" s="24" t="str">
        <f t="shared" si="0"/>
        <v>Thu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46472</v>
      </c>
      <c r="B35" s="24" t="str">
        <f t="shared" si="0"/>
        <v>Fri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46473</v>
      </c>
      <c r="B36" s="24" t="str">
        <f t="shared" si="0"/>
        <v>Sat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46474</v>
      </c>
      <c r="B37" s="24" t="str">
        <f t="shared" si="0"/>
        <v>Sun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46475</v>
      </c>
      <c r="B38" s="24" t="str">
        <f t="shared" si="0"/>
        <v>Mon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46476</v>
      </c>
      <c r="B39" s="24" t="str">
        <f t="shared" si="0"/>
        <v>Tue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46477</v>
      </c>
      <c r="B40" s="24" t="str">
        <f t="shared" si="0"/>
        <v>Wed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9" priority="1" stopIfTrue="1">
      <formula>AND(ISNUMBER($A10),COUNTIF(Holidays,$A10)&gt;0)</formula>
    </cfRule>
    <cfRule type="expression" dxfId="18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400-000000000000}">
      <formula1>0</formula1>
      <formula2>0.999305556</formula2>
    </dataValidation>
    <dataValidation type="whole" allowBlank="1" showErrorMessage="1" sqref="E10:E40" xr:uid="{00000000-0002-0000-04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4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70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4</v>
      </c>
      <c r="J4" s="20" t="str">
        <f>IF(AND(ISNUMBER($I$4),$I$4&gt;=1,$I$4&lt;=12),CHOOSE($I$4,"January","February","March","April","May","June","July","August","September","October","November","December")&amp;" "&amp;$I$5,"")</f>
        <v>April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46478</v>
      </c>
      <c r="B10" s="24" t="str">
        <f t="shared" ref="B10:B40" si="0">IF(ISNUMBER(A10),CHOOSE(WEEKDAY(A10,2),"Mon","Tue","Wed","Thu","Fri","Sat","Sun"),"")</f>
        <v>Thu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46479</v>
      </c>
      <c r="B11" s="24" t="str">
        <f t="shared" si="0"/>
        <v>Fri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46480</v>
      </c>
      <c r="B12" s="24" t="str">
        <f t="shared" si="0"/>
        <v>Sat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46481</v>
      </c>
      <c r="B13" s="24" t="str">
        <f t="shared" si="0"/>
        <v>Sun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46482</v>
      </c>
      <c r="B14" s="24" t="str">
        <f t="shared" si="0"/>
        <v>Mon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46483</v>
      </c>
      <c r="B15" s="24" t="str">
        <f t="shared" si="0"/>
        <v>Tue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46484</v>
      </c>
      <c r="B16" s="24" t="str">
        <f t="shared" si="0"/>
        <v>Wed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46485</v>
      </c>
      <c r="B17" s="24" t="str">
        <f t="shared" si="0"/>
        <v>Thu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46486</v>
      </c>
      <c r="B18" s="24" t="str">
        <f t="shared" si="0"/>
        <v>Fri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46487</v>
      </c>
      <c r="B19" s="24" t="str">
        <f t="shared" si="0"/>
        <v>Sat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46488</v>
      </c>
      <c r="B20" s="24" t="str">
        <f t="shared" si="0"/>
        <v>Sun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46489</v>
      </c>
      <c r="B21" s="24" t="str">
        <f t="shared" si="0"/>
        <v>Mon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46490</v>
      </c>
      <c r="B22" s="24" t="str">
        <f t="shared" si="0"/>
        <v>Tue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46491</v>
      </c>
      <c r="B23" s="24" t="str">
        <f t="shared" si="0"/>
        <v>Wed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46492</v>
      </c>
      <c r="B24" s="24" t="str">
        <f t="shared" si="0"/>
        <v>Thu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46493</v>
      </c>
      <c r="B25" s="24" t="str">
        <f t="shared" si="0"/>
        <v>Fri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46494</v>
      </c>
      <c r="B26" s="24" t="str">
        <f t="shared" si="0"/>
        <v>Sat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46495</v>
      </c>
      <c r="B27" s="24" t="str">
        <f t="shared" si="0"/>
        <v>Sun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46496</v>
      </c>
      <c r="B28" s="24" t="str">
        <f t="shared" si="0"/>
        <v>Mon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46497</v>
      </c>
      <c r="B29" s="24" t="str">
        <f t="shared" si="0"/>
        <v>Tue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46498</v>
      </c>
      <c r="B30" s="24" t="str">
        <f t="shared" si="0"/>
        <v>Wed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46499</v>
      </c>
      <c r="B31" s="24" t="str">
        <f t="shared" si="0"/>
        <v>Thu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46500</v>
      </c>
      <c r="B32" s="24" t="str">
        <f t="shared" si="0"/>
        <v>Fri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46501</v>
      </c>
      <c r="B33" s="24" t="str">
        <f t="shared" si="0"/>
        <v>Sat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46502</v>
      </c>
      <c r="B34" s="24" t="str">
        <f t="shared" si="0"/>
        <v>Sun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46503</v>
      </c>
      <c r="B35" s="24" t="str">
        <f t="shared" si="0"/>
        <v>Mon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46504</v>
      </c>
      <c r="B36" s="24" t="str">
        <f t="shared" si="0"/>
        <v>Tue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46505</v>
      </c>
      <c r="B37" s="24" t="str">
        <f t="shared" si="0"/>
        <v>Wed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46506</v>
      </c>
      <c r="B38" s="24" t="str">
        <f t="shared" si="0"/>
        <v>Thu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46507</v>
      </c>
      <c r="B39" s="24" t="str">
        <f t="shared" si="0"/>
        <v>Fri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7" priority="1" stopIfTrue="1">
      <formula>AND(ISNUMBER($A10),COUNTIF(Holidays,$A10)&gt;0)</formula>
    </cfRule>
    <cfRule type="expression" dxfId="16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500-000000000000}">
      <formula1>0</formula1>
      <formula2>0.999305556</formula2>
    </dataValidation>
    <dataValidation type="whole" allowBlank="1" showErrorMessage="1" sqref="E10:E40" xr:uid="{00000000-0002-0000-05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5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71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5</v>
      </c>
      <c r="J4" s="20" t="str">
        <f>IF(AND(ISNUMBER($I$4),$I$4&gt;=1,$I$4&lt;=12),CHOOSE($I$4,"January","February","March","April","May","June","July","August","September","October","November","December")&amp;" "&amp;$I$5,"")</f>
        <v>May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46508</v>
      </c>
      <c r="B10" s="24" t="str">
        <f t="shared" ref="B10:B40" si="0">IF(ISNUMBER(A10),CHOOSE(WEEKDAY(A10,2),"Mon","Tue","Wed","Thu","Fri","Sat","Sun"),"")</f>
        <v>Sat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46509</v>
      </c>
      <c r="B11" s="24" t="str">
        <f t="shared" si="0"/>
        <v>Sun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46510</v>
      </c>
      <c r="B12" s="24" t="str">
        <f t="shared" si="0"/>
        <v>Mon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46511</v>
      </c>
      <c r="B13" s="24" t="str">
        <f t="shared" si="0"/>
        <v>Tue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46512</v>
      </c>
      <c r="B14" s="24" t="str">
        <f t="shared" si="0"/>
        <v>Wed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46513</v>
      </c>
      <c r="B15" s="24" t="str">
        <f t="shared" si="0"/>
        <v>Thu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46514</v>
      </c>
      <c r="B16" s="24" t="str">
        <f t="shared" si="0"/>
        <v>Fri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46515</v>
      </c>
      <c r="B17" s="24" t="str">
        <f t="shared" si="0"/>
        <v>Sat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46516</v>
      </c>
      <c r="B18" s="24" t="str">
        <f t="shared" si="0"/>
        <v>Sun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46517</v>
      </c>
      <c r="B19" s="24" t="str">
        <f t="shared" si="0"/>
        <v>Mon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46518</v>
      </c>
      <c r="B20" s="24" t="str">
        <f t="shared" si="0"/>
        <v>Tue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46519</v>
      </c>
      <c r="B21" s="24" t="str">
        <f t="shared" si="0"/>
        <v>Wed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46520</v>
      </c>
      <c r="B22" s="24" t="str">
        <f t="shared" si="0"/>
        <v>Thu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46521</v>
      </c>
      <c r="B23" s="24" t="str">
        <f t="shared" si="0"/>
        <v>Fri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46522</v>
      </c>
      <c r="B24" s="24" t="str">
        <f t="shared" si="0"/>
        <v>Sat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46523</v>
      </c>
      <c r="B25" s="24" t="str">
        <f t="shared" si="0"/>
        <v>Sun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46524</v>
      </c>
      <c r="B26" s="24" t="str">
        <f t="shared" si="0"/>
        <v>Mon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46525</v>
      </c>
      <c r="B27" s="24" t="str">
        <f t="shared" si="0"/>
        <v>Tue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46526</v>
      </c>
      <c r="B28" s="24" t="str">
        <f t="shared" si="0"/>
        <v>Wed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46527</v>
      </c>
      <c r="B29" s="24" t="str">
        <f t="shared" si="0"/>
        <v>Thu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46528</v>
      </c>
      <c r="B30" s="24" t="str">
        <f t="shared" si="0"/>
        <v>Fri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46529</v>
      </c>
      <c r="B31" s="24" t="str">
        <f t="shared" si="0"/>
        <v>Sat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46530</v>
      </c>
      <c r="B32" s="24" t="str">
        <f t="shared" si="0"/>
        <v>Sun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46531</v>
      </c>
      <c r="B33" s="24" t="str">
        <f t="shared" si="0"/>
        <v>Mon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46532</v>
      </c>
      <c r="B34" s="24" t="str">
        <f t="shared" si="0"/>
        <v>Tue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46533</v>
      </c>
      <c r="B35" s="24" t="str">
        <f t="shared" si="0"/>
        <v>Wed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46534</v>
      </c>
      <c r="B36" s="24" t="str">
        <f t="shared" si="0"/>
        <v>Thu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46535</v>
      </c>
      <c r="B37" s="24" t="str">
        <f t="shared" si="0"/>
        <v>Fri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46536</v>
      </c>
      <c r="B38" s="24" t="str">
        <f t="shared" si="0"/>
        <v>Sat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46537</v>
      </c>
      <c r="B39" s="24" t="str">
        <f t="shared" si="0"/>
        <v>Sun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46538</v>
      </c>
      <c r="B40" s="24" t="str">
        <f t="shared" si="0"/>
        <v>Mon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5" priority="1" stopIfTrue="1">
      <formula>AND(ISNUMBER($A10),COUNTIF(Holidays,$A10)&gt;0)</formula>
    </cfRule>
    <cfRule type="expression" dxfId="14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600-000000000000}">
      <formula1>0</formula1>
      <formula2>0.999305556</formula2>
    </dataValidation>
    <dataValidation type="whole" allowBlank="1" showErrorMessage="1" sqref="E10:E40" xr:uid="{00000000-0002-0000-06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6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72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6</v>
      </c>
      <c r="J4" s="20" t="str">
        <f>IF(AND(ISNUMBER($I$4),$I$4&gt;=1,$I$4&lt;=12),CHOOSE($I$4,"January","February","March","April","May","June","July","August","September","October","November","December")&amp;" "&amp;$I$5,"")</f>
        <v>June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46539</v>
      </c>
      <c r="B10" s="24" t="str">
        <f t="shared" ref="B10:B40" si="0">IF(ISNUMBER(A10),CHOOSE(WEEKDAY(A10,2),"Mon","Tue","Wed","Thu","Fri","Sat","Sun"),"")</f>
        <v>Tue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46540</v>
      </c>
      <c r="B11" s="24" t="str">
        <f t="shared" si="0"/>
        <v>Wed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46541</v>
      </c>
      <c r="B12" s="24" t="str">
        <f t="shared" si="0"/>
        <v>Thu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46542</v>
      </c>
      <c r="B13" s="24" t="str">
        <f t="shared" si="0"/>
        <v>Fri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46543</v>
      </c>
      <c r="B14" s="24" t="str">
        <f t="shared" si="0"/>
        <v>Sat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46544</v>
      </c>
      <c r="B15" s="24" t="str">
        <f t="shared" si="0"/>
        <v>Sun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46545</v>
      </c>
      <c r="B16" s="24" t="str">
        <f t="shared" si="0"/>
        <v>Mon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46546</v>
      </c>
      <c r="B17" s="24" t="str">
        <f t="shared" si="0"/>
        <v>Tue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46547</v>
      </c>
      <c r="B18" s="24" t="str">
        <f t="shared" si="0"/>
        <v>Wed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46548</v>
      </c>
      <c r="B19" s="24" t="str">
        <f t="shared" si="0"/>
        <v>Thu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46549</v>
      </c>
      <c r="B20" s="24" t="str">
        <f t="shared" si="0"/>
        <v>Fri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46550</v>
      </c>
      <c r="B21" s="24" t="str">
        <f t="shared" si="0"/>
        <v>Sat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46551</v>
      </c>
      <c r="B22" s="24" t="str">
        <f t="shared" si="0"/>
        <v>Sun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46552</v>
      </c>
      <c r="B23" s="24" t="str">
        <f t="shared" si="0"/>
        <v>Mon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46553</v>
      </c>
      <c r="B24" s="24" t="str">
        <f t="shared" si="0"/>
        <v>Tue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46554</v>
      </c>
      <c r="B25" s="24" t="str">
        <f t="shared" si="0"/>
        <v>Wed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46555</v>
      </c>
      <c r="B26" s="24" t="str">
        <f t="shared" si="0"/>
        <v>Thu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46556</v>
      </c>
      <c r="B27" s="24" t="str">
        <f t="shared" si="0"/>
        <v>Fri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46557</v>
      </c>
      <c r="B28" s="24" t="str">
        <f t="shared" si="0"/>
        <v>Sat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46558</v>
      </c>
      <c r="B29" s="24" t="str">
        <f t="shared" si="0"/>
        <v>Sun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46559</v>
      </c>
      <c r="B30" s="24" t="str">
        <f t="shared" si="0"/>
        <v>Mon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46560</v>
      </c>
      <c r="B31" s="24" t="str">
        <f t="shared" si="0"/>
        <v>Tue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46561</v>
      </c>
      <c r="B32" s="24" t="str">
        <f t="shared" si="0"/>
        <v>Wed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46562</v>
      </c>
      <c r="B33" s="24" t="str">
        <f t="shared" si="0"/>
        <v>Thu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46563</v>
      </c>
      <c r="B34" s="24" t="str">
        <f t="shared" si="0"/>
        <v>Fri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46564</v>
      </c>
      <c r="B35" s="24" t="str">
        <f t="shared" si="0"/>
        <v>Sat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46565</v>
      </c>
      <c r="B36" s="24" t="str">
        <f t="shared" si="0"/>
        <v>Sun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46566</v>
      </c>
      <c r="B37" s="24" t="str">
        <f t="shared" si="0"/>
        <v>Mon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46567</v>
      </c>
      <c r="B38" s="24" t="str">
        <f t="shared" si="0"/>
        <v>Tue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46568</v>
      </c>
      <c r="B39" s="24" t="str">
        <f t="shared" si="0"/>
        <v>Wed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3" priority="1" stopIfTrue="1">
      <formula>AND(ISNUMBER($A10),COUNTIF(Holidays,$A10)&gt;0)</formula>
    </cfRule>
    <cfRule type="expression" dxfId="12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700-000000000000}">
      <formula1>0</formula1>
      <formula2>0.999305556</formula2>
    </dataValidation>
    <dataValidation type="whole" allowBlank="1" showErrorMessage="1" sqref="E10:E40" xr:uid="{00000000-0002-0000-07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7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73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7</v>
      </c>
      <c r="J4" s="20" t="str">
        <f>IF(AND(ISNUMBER($I$4),$I$4&gt;=1,$I$4&lt;=12),CHOOSE($I$4,"January","February","March","April","May","June","July","August","September","October","November","December")&amp;" "&amp;$I$5,"")</f>
        <v>July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46569</v>
      </c>
      <c r="B10" s="24" t="str">
        <f t="shared" ref="B10:B40" si="0">IF(ISNUMBER(A10),CHOOSE(WEEKDAY(A10,2),"Mon","Tue","Wed","Thu","Fri","Sat","Sun"),"")</f>
        <v>Thu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46570</v>
      </c>
      <c r="B11" s="24" t="str">
        <f t="shared" si="0"/>
        <v>Fri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46571</v>
      </c>
      <c r="B12" s="24" t="str">
        <f t="shared" si="0"/>
        <v>Sat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46572</v>
      </c>
      <c r="B13" s="24" t="str">
        <f t="shared" si="0"/>
        <v>Sun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46573</v>
      </c>
      <c r="B14" s="24" t="str">
        <f t="shared" si="0"/>
        <v>Mon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46574</v>
      </c>
      <c r="B15" s="24" t="str">
        <f t="shared" si="0"/>
        <v>Tue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46575</v>
      </c>
      <c r="B16" s="24" t="str">
        <f t="shared" si="0"/>
        <v>Wed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46576</v>
      </c>
      <c r="B17" s="24" t="str">
        <f t="shared" si="0"/>
        <v>Thu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46577</v>
      </c>
      <c r="B18" s="24" t="str">
        <f t="shared" si="0"/>
        <v>Fri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46578</v>
      </c>
      <c r="B19" s="24" t="str">
        <f t="shared" si="0"/>
        <v>Sat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46579</v>
      </c>
      <c r="B20" s="24" t="str">
        <f t="shared" si="0"/>
        <v>Sun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46580</v>
      </c>
      <c r="B21" s="24" t="str">
        <f t="shared" si="0"/>
        <v>Mon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46581</v>
      </c>
      <c r="B22" s="24" t="str">
        <f t="shared" si="0"/>
        <v>Tue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46582</v>
      </c>
      <c r="B23" s="24" t="str">
        <f t="shared" si="0"/>
        <v>Wed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46583</v>
      </c>
      <c r="B24" s="24" t="str">
        <f t="shared" si="0"/>
        <v>Thu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46584</v>
      </c>
      <c r="B25" s="24" t="str">
        <f t="shared" si="0"/>
        <v>Fri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46585</v>
      </c>
      <c r="B26" s="24" t="str">
        <f t="shared" si="0"/>
        <v>Sat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46586</v>
      </c>
      <c r="B27" s="24" t="str">
        <f t="shared" si="0"/>
        <v>Sun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46587</v>
      </c>
      <c r="B28" s="24" t="str">
        <f t="shared" si="0"/>
        <v>Mon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46588</v>
      </c>
      <c r="B29" s="24" t="str">
        <f t="shared" si="0"/>
        <v>Tue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46589</v>
      </c>
      <c r="B30" s="24" t="str">
        <f t="shared" si="0"/>
        <v>Wed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46590</v>
      </c>
      <c r="B31" s="24" t="str">
        <f t="shared" si="0"/>
        <v>Thu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46591</v>
      </c>
      <c r="B32" s="24" t="str">
        <f t="shared" si="0"/>
        <v>Fri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46592</v>
      </c>
      <c r="B33" s="24" t="str">
        <f t="shared" si="0"/>
        <v>Sat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46593</v>
      </c>
      <c r="B34" s="24" t="str">
        <f t="shared" si="0"/>
        <v>Sun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46594</v>
      </c>
      <c r="B35" s="24" t="str">
        <f t="shared" si="0"/>
        <v>Mon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46595</v>
      </c>
      <c r="B36" s="24" t="str">
        <f t="shared" si="0"/>
        <v>Tue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46596</v>
      </c>
      <c r="B37" s="24" t="str">
        <f t="shared" si="0"/>
        <v>Wed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46597</v>
      </c>
      <c r="B38" s="24" t="str">
        <f t="shared" si="0"/>
        <v>Thu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46598</v>
      </c>
      <c r="B39" s="24" t="str">
        <f t="shared" si="0"/>
        <v>Fri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46599</v>
      </c>
      <c r="B40" s="24" t="str">
        <f t="shared" si="0"/>
        <v>Sat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1" priority="1" stopIfTrue="1">
      <formula>AND(ISNUMBER($A10),COUNTIF(Holidays,$A10)&gt;0)</formula>
    </cfRule>
    <cfRule type="expression" dxfId="10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800-000000000000}">
      <formula1>0</formula1>
      <formula2>0.999305556</formula2>
    </dataValidation>
    <dataValidation type="whole" allowBlank="1" showErrorMessage="1" sqref="E10:E40" xr:uid="{00000000-0002-0000-08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8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8</v>
      </c>
      <c r="J4" s="20" t="str">
        <f>IF(AND(ISNUMBER($I$4),$I$4&gt;=1,$I$4&lt;=12),CHOOSE($I$4,"January","February","March","April","May","June","July","August","September","October","November","December")&amp;" "&amp;$I$5,"")</f>
        <v>August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46600</v>
      </c>
      <c r="B10" s="24" t="str">
        <f t="shared" ref="B10:B40" si="0">IF(ISNUMBER(A10),CHOOSE(WEEKDAY(A10,2),"Mon","Tue","Wed","Thu","Fri","Sat","Sun"),"")</f>
        <v>Sun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46601</v>
      </c>
      <c r="B11" s="24" t="str">
        <f t="shared" si="0"/>
        <v>Mon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46602</v>
      </c>
      <c r="B12" s="24" t="str">
        <f t="shared" si="0"/>
        <v>Tue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46603</v>
      </c>
      <c r="B13" s="24" t="str">
        <f t="shared" si="0"/>
        <v>Wed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46604</v>
      </c>
      <c r="B14" s="24" t="str">
        <f t="shared" si="0"/>
        <v>Thu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46605</v>
      </c>
      <c r="B15" s="24" t="str">
        <f t="shared" si="0"/>
        <v>Fri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46606</v>
      </c>
      <c r="B16" s="24" t="str">
        <f t="shared" si="0"/>
        <v>Sat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46607</v>
      </c>
      <c r="B17" s="24" t="str">
        <f t="shared" si="0"/>
        <v>Sun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46608</v>
      </c>
      <c r="B18" s="24" t="str">
        <f t="shared" si="0"/>
        <v>Mon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46609</v>
      </c>
      <c r="B19" s="24" t="str">
        <f t="shared" si="0"/>
        <v>Tue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46610</v>
      </c>
      <c r="B20" s="24" t="str">
        <f t="shared" si="0"/>
        <v>Wed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46611</v>
      </c>
      <c r="B21" s="24" t="str">
        <f t="shared" si="0"/>
        <v>Thu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46612</v>
      </c>
      <c r="B22" s="24" t="str">
        <f t="shared" si="0"/>
        <v>Fri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46613</v>
      </c>
      <c r="B23" s="24" t="str">
        <f t="shared" si="0"/>
        <v>Sat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46614</v>
      </c>
      <c r="B24" s="24" t="str">
        <f t="shared" si="0"/>
        <v>Sun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46615</v>
      </c>
      <c r="B25" s="24" t="str">
        <f t="shared" si="0"/>
        <v>Mon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46616</v>
      </c>
      <c r="B26" s="24" t="str">
        <f t="shared" si="0"/>
        <v>Tue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46617</v>
      </c>
      <c r="B27" s="24" t="str">
        <f t="shared" si="0"/>
        <v>Wed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46618</v>
      </c>
      <c r="B28" s="24" t="str">
        <f t="shared" si="0"/>
        <v>Thu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46619</v>
      </c>
      <c r="B29" s="24" t="str">
        <f t="shared" si="0"/>
        <v>Fri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46620</v>
      </c>
      <c r="B30" s="24" t="str">
        <f t="shared" si="0"/>
        <v>Sat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46621</v>
      </c>
      <c r="B31" s="24" t="str">
        <f t="shared" si="0"/>
        <v>Sun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46622</v>
      </c>
      <c r="B32" s="24" t="str">
        <f t="shared" si="0"/>
        <v>Mon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46623</v>
      </c>
      <c r="B33" s="24" t="str">
        <f t="shared" si="0"/>
        <v>Tue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46624</v>
      </c>
      <c r="B34" s="24" t="str">
        <f t="shared" si="0"/>
        <v>Wed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46625</v>
      </c>
      <c r="B35" s="24" t="str">
        <f t="shared" si="0"/>
        <v>Thu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46626</v>
      </c>
      <c r="B36" s="24" t="str">
        <f t="shared" si="0"/>
        <v>Fri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46627</v>
      </c>
      <c r="B37" s="24" t="str">
        <f t="shared" si="0"/>
        <v>Sat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46628</v>
      </c>
      <c r="B38" s="24" t="str">
        <f t="shared" si="0"/>
        <v>Sun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46629</v>
      </c>
      <c r="B39" s="24" t="str">
        <f t="shared" si="0"/>
        <v>Mon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46630</v>
      </c>
      <c r="B40" s="24" t="str">
        <f t="shared" si="0"/>
        <v>Tue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9" priority="1" stopIfTrue="1">
      <formula>AND(ISNUMBER($A10),COUNTIF(Holidays,$A10)&gt;0)</formula>
    </cfRule>
    <cfRule type="expression" dxfId="8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900-000000000000}">
      <formula1>0</formula1>
      <formula2>0.999305556</formula2>
    </dataValidation>
    <dataValidation type="whole" allowBlank="1" showErrorMessage="1" sqref="E10:E40" xr:uid="{00000000-0002-0000-09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9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9</v>
      </c>
      <c r="J4" s="20" t="str">
        <f>IF(AND(ISNUMBER($I$4),$I$4&gt;=1,$I$4&lt;=12),CHOOSE($I$4,"January","February","March","April","May","June","July","August","September","October","November","December")&amp;" "&amp;$I$5,"")</f>
        <v>September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46631</v>
      </c>
      <c r="B10" s="24" t="str">
        <f t="shared" ref="B10:B40" si="0">IF(ISNUMBER(A10),CHOOSE(WEEKDAY(A10,2),"Mon","Tue","Wed","Thu","Fri","Sat","Sun"),"")</f>
        <v>Wed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46632</v>
      </c>
      <c r="B11" s="24" t="str">
        <f t="shared" si="0"/>
        <v>Thu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46633</v>
      </c>
      <c r="B12" s="24" t="str">
        <f t="shared" si="0"/>
        <v>Fri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46634</v>
      </c>
      <c r="B13" s="24" t="str">
        <f t="shared" si="0"/>
        <v>Sat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46635</v>
      </c>
      <c r="B14" s="24" t="str">
        <f t="shared" si="0"/>
        <v>Sun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46636</v>
      </c>
      <c r="B15" s="24" t="str">
        <f t="shared" si="0"/>
        <v>Mon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46637</v>
      </c>
      <c r="B16" s="24" t="str">
        <f t="shared" si="0"/>
        <v>Tue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46638</v>
      </c>
      <c r="B17" s="24" t="str">
        <f t="shared" si="0"/>
        <v>Wed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46639</v>
      </c>
      <c r="B18" s="24" t="str">
        <f t="shared" si="0"/>
        <v>Thu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46640</v>
      </c>
      <c r="B19" s="24" t="str">
        <f t="shared" si="0"/>
        <v>Fri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46641</v>
      </c>
      <c r="B20" s="24" t="str">
        <f t="shared" si="0"/>
        <v>Sat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46642</v>
      </c>
      <c r="B21" s="24" t="str">
        <f t="shared" si="0"/>
        <v>Sun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46643</v>
      </c>
      <c r="B22" s="24" t="str">
        <f t="shared" si="0"/>
        <v>Mon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46644</v>
      </c>
      <c r="B23" s="24" t="str">
        <f t="shared" si="0"/>
        <v>Tue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46645</v>
      </c>
      <c r="B24" s="24" t="str">
        <f t="shared" si="0"/>
        <v>Wed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46646</v>
      </c>
      <c r="B25" s="24" t="str">
        <f t="shared" si="0"/>
        <v>Thu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46647</v>
      </c>
      <c r="B26" s="24" t="str">
        <f t="shared" si="0"/>
        <v>Fri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46648</v>
      </c>
      <c r="B27" s="24" t="str">
        <f t="shared" si="0"/>
        <v>Sat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46649</v>
      </c>
      <c r="B28" s="24" t="str">
        <f t="shared" si="0"/>
        <v>Sun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46650</v>
      </c>
      <c r="B29" s="24" t="str">
        <f t="shared" si="0"/>
        <v>Mon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46651</v>
      </c>
      <c r="B30" s="24" t="str">
        <f t="shared" si="0"/>
        <v>Tue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46652</v>
      </c>
      <c r="B31" s="24" t="str">
        <f t="shared" si="0"/>
        <v>Wed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46653</v>
      </c>
      <c r="B32" s="24" t="str">
        <f t="shared" si="0"/>
        <v>Thu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46654</v>
      </c>
      <c r="B33" s="24" t="str">
        <f t="shared" si="0"/>
        <v>Fri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46655</v>
      </c>
      <c r="B34" s="24" t="str">
        <f t="shared" si="0"/>
        <v>Sat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46656</v>
      </c>
      <c r="B35" s="24" t="str">
        <f t="shared" si="0"/>
        <v>Sun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46657</v>
      </c>
      <c r="B36" s="24" t="str">
        <f t="shared" si="0"/>
        <v>Mon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46658</v>
      </c>
      <c r="B37" s="24" t="str">
        <f t="shared" si="0"/>
        <v>Tue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46659</v>
      </c>
      <c r="B38" s="24" t="str">
        <f t="shared" si="0"/>
        <v>Wed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46660</v>
      </c>
      <c r="B39" s="24" t="str">
        <f t="shared" si="0"/>
        <v>Thu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7" priority="1" stopIfTrue="1">
      <formula>AND(ISNUMBER($A10),COUNTIF(Holidays,$A10)&gt;0)</formula>
    </cfRule>
    <cfRule type="expression" dxfId="6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A00-000000000000}">
      <formula1>0</formula1>
      <formula2>0.999305556</formula2>
    </dataValidation>
    <dataValidation type="whole" allowBlank="1" showErrorMessage="1" sqref="E10:E40" xr:uid="{00000000-0002-0000-0A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A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76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10</v>
      </c>
      <c r="J4" s="20" t="str">
        <f>IF(AND(ISNUMBER($I$4),$I$4&gt;=1,$I$4&lt;=12),CHOOSE($I$4,"January","February","March","April","May","June","July","August","September","October","November","December")&amp;" "&amp;$I$5,"")</f>
        <v>October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46661</v>
      </c>
      <c r="B10" s="24" t="str">
        <f t="shared" ref="B10:B40" si="0">IF(ISNUMBER(A10),CHOOSE(WEEKDAY(A10,2),"Mon","Tue","Wed","Thu","Fri","Sat","Sun"),"")</f>
        <v>Fri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46662</v>
      </c>
      <c r="B11" s="24" t="str">
        <f t="shared" si="0"/>
        <v>Sat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46663</v>
      </c>
      <c r="B12" s="24" t="str">
        <f t="shared" si="0"/>
        <v>Sun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46664</v>
      </c>
      <c r="B13" s="24" t="str">
        <f t="shared" si="0"/>
        <v>Mon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46665</v>
      </c>
      <c r="B14" s="24" t="str">
        <f t="shared" si="0"/>
        <v>Tue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46666</v>
      </c>
      <c r="B15" s="24" t="str">
        <f t="shared" si="0"/>
        <v>Wed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46667</v>
      </c>
      <c r="B16" s="24" t="str">
        <f t="shared" si="0"/>
        <v>Thu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46668</v>
      </c>
      <c r="B17" s="24" t="str">
        <f t="shared" si="0"/>
        <v>Fri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46669</v>
      </c>
      <c r="B18" s="24" t="str">
        <f t="shared" si="0"/>
        <v>Sat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46670</v>
      </c>
      <c r="B19" s="24" t="str">
        <f t="shared" si="0"/>
        <v>Sun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46671</v>
      </c>
      <c r="B20" s="24" t="str">
        <f t="shared" si="0"/>
        <v>Mon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46672</v>
      </c>
      <c r="B21" s="24" t="str">
        <f t="shared" si="0"/>
        <v>Tue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46673</v>
      </c>
      <c r="B22" s="24" t="str">
        <f t="shared" si="0"/>
        <v>Wed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46674</v>
      </c>
      <c r="B23" s="24" t="str">
        <f t="shared" si="0"/>
        <v>Thu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46675</v>
      </c>
      <c r="B24" s="24" t="str">
        <f t="shared" si="0"/>
        <v>Fri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46676</v>
      </c>
      <c r="B25" s="24" t="str">
        <f t="shared" si="0"/>
        <v>Sat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46677</v>
      </c>
      <c r="B26" s="24" t="str">
        <f t="shared" si="0"/>
        <v>Sun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46678</v>
      </c>
      <c r="B27" s="24" t="str">
        <f t="shared" si="0"/>
        <v>Mon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46679</v>
      </c>
      <c r="B28" s="24" t="str">
        <f t="shared" si="0"/>
        <v>Tue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46680</v>
      </c>
      <c r="B29" s="24" t="str">
        <f t="shared" si="0"/>
        <v>Wed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46681</v>
      </c>
      <c r="B30" s="24" t="str">
        <f t="shared" si="0"/>
        <v>Thu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46682</v>
      </c>
      <c r="B31" s="24" t="str">
        <f t="shared" si="0"/>
        <v>Fri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46683</v>
      </c>
      <c r="B32" s="24" t="str">
        <f t="shared" si="0"/>
        <v>Sat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46684</v>
      </c>
      <c r="B33" s="24" t="str">
        <f t="shared" si="0"/>
        <v>Sun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46685</v>
      </c>
      <c r="B34" s="24" t="str">
        <f t="shared" si="0"/>
        <v>Mon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46686</v>
      </c>
      <c r="B35" s="24" t="str">
        <f t="shared" si="0"/>
        <v>Tue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46687</v>
      </c>
      <c r="B36" s="24" t="str">
        <f t="shared" si="0"/>
        <v>Wed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46688</v>
      </c>
      <c r="B37" s="24" t="str">
        <f t="shared" si="0"/>
        <v>Thu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46689</v>
      </c>
      <c r="B38" s="24" t="str">
        <f t="shared" si="0"/>
        <v>Fri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46690</v>
      </c>
      <c r="B39" s="24" t="str">
        <f t="shared" si="0"/>
        <v>Sat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46691</v>
      </c>
      <c r="B40" s="24" t="str">
        <f t="shared" si="0"/>
        <v>Sun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5" priority="1" stopIfTrue="1">
      <formula>AND(ISNUMBER($A10),COUNTIF(Holidays,$A10)&gt;0)</formula>
    </cfRule>
    <cfRule type="expression" dxfId="4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B00-000000000000}">
      <formula1>0</formula1>
      <formula2>0.999305556</formula2>
    </dataValidation>
    <dataValidation type="whole" allowBlank="1" showErrorMessage="1" sqref="E10:E40" xr:uid="{00000000-0002-0000-0B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B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77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11</v>
      </c>
      <c r="J4" s="20" t="str">
        <f>IF(AND(ISNUMBER($I$4),$I$4&gt;=1,$I$4&lt;=12),CHOOSE($I$4,"January","February","March","April","May","June","July","August","September","October","November","December")&amp;" "&amp;$I$5,"")</f>
        <v>November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46692</v>
      </c>
      <c r="B10" s="24" t="str">
        <f t="shared" ref="B10:B40" si="0">IF(ISNUMBER(A10),CHOOSE(WEEKDAY(A10,2),"Mon","Tue","Wed","Thu","Fri","Sat","Sun"),"")</f>
        <v>Mon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46693</v>
      </c>
      <c r="B11" s="24" t="str">
        <f t="shared" si="0"/>
        <v>Tue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46694</v>
      </c>
      <c r="B12" s="24" t="str">
        <f t="shared" si="0"/>
        <v>Wed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46695</v>
      </c>
      <c r="B13" s="24" t="str">
        <f t="shared" si="0"/>
        <v>Thu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46696</v>
      </c>
      <c r="B14" s="24" t="str">
        <f t="shared" si="0"/>
        <v>Fri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46697</v>
      </c>
      <c r="B15" s="24" t="str">
        <f t="shared" si="0"/>
        <v>Sat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46698</v>
      </c>
      <c r="B16" s="24" t="str">
        <f t="shared" si="0"/>
        <v>Sun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46699</v>
      </c>
      <c r="B17" s="24" t="str">
        <f t="shared" si="0"/>
        <v>Mon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46700</v>
      </c>
      <c r="B18" s="24" t="str">
        <f t="shared" si="0"/>
        <v>Tue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46701</v>
      </c>
      <c r="B19" s="24" t="str">
        <f t="shared" si="0"/>
        <v>Wed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46702</v>
      </c>
      <c r="B20" s="24" t="str">
        <f t="shared" si="0"/>
        <v>Thu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46703</v>
      </c>
      <c r="B21" s="24" t="str">
        <f t="shared" si="0"/>
        <v>Fri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46704</v>
      </c>
      <c r="B22" s="24" t="str">
        <f t="shared" si="0"/>
        <v>Sat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46705</v>
      </c>
      <c r="B23" s="24" t="str">
        <f t="shared" si="0"/>
        <v>Sun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46706</v>
      </c>
      <c r="B24" s="24" t="str">
        <f t="shared" si="0"/>
        <v>Mon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46707</v>
      </c>
      <c r="B25" s="24" t="str">
        <f t="shared" si="0"/>
        <v>Tue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46708</v>
      </c>
      <c r="B26" s="24" t="str">
        <f t="shared" si="0"/>
        <v>Wed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46709</v>
      </c>
      <c r="B27" s="24" t="str">
        <f t="shared" si="0"/>
        <v>Thu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46710</v>
      </c>
      <c r="B28" s="24" t="str">
        <f t="shared" si="0"/>
        <v>Fri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46711</v>
      </c>
      <c r="B29" s="24" t="str">
        <f t="shared" si="0"/>
        <v>Sat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46712</v>
      </c>
      <c r="B30" s="24" t="str">
        <f t="shared" si="0"/>
        <v>Sun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46713</v>
      </c>
      <c r="B31" s="24" t="str">
        <f t="shared" si="0"/>
        <v>Mon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46714</v>
      </c>
      <c r="B32" s="24" t="str">
        <f t="shared" si="0"/>
        <v>Tue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46715</v>
      </c>
      <c r="B33" s="24" t="str">
        <f t="shared" si="0"/>
        <v>Wed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46716</v>
      </c>
      <c r="B34" s="24" t="str">
        <f t="shared" si="0"/>
        <v>Thu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46717</v>
      </c>
      <c r="B35" s="24" t="str">
        <f t="shared" si="0"/>
        <v>Fri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46718</v>
      </c>
      <c r="B36" s="24" t="str">
        <f t="shared" si="0"/>
        <v>Sat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46719</v>
      </c>
      <c r="B37" s="24" t="str">
        <f t="shared" si="0"/>
        <v>Sun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46720</v>
      </c>
      <c r="B38" s="24" t="str">
        <f t="shared" si="0"/>
        <v>Mon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46721</v>
      </c>
      <c r="B39" s="24" t="str">
        <f t="shared" si="0"/>
        <v>Tue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 t="str">
        <f>IF(31&lt;=DAY(DATE($I$5,$I$4+1,0)),DATE($I$5,$I$4,31),"")</f>
        <v/>
      </c>
      <c r="B40" s="24" t="str">
        <f t="shared" si="0"/>
        <v/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0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3" priority="1" stopIfTrue="1">
      <formula>AND(ISNUMBER($A10),COUNTIF(Holidays,$A10)&gt;0)</formula>
    </cfRule>
    <cfRule type="expression" dxfId="2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C00-000000000000}">
      <formula1>0</formula1>
      <formula2>0.999305556</formula2>
    </dataValidation>
    <dataValidation type="whole" allowBlank="1" showErrorMessage="1" sqref="E10:E40" xr:uid="{00000000-0002-0000-0C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C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J54"/>
  <sheetViews>
    <sheetView showGridLines="0" workbookViewId="0">
      <pane ySplit="9" topLeftCell="A10" activePane="bottomLeft" state="frozen"/>
      <selection pane="bottomLeft"/>
    </sheetView>
  </sheetViews>
  <sheetFormatPr defaultRowHeight="14.4" x14ac:dyDescent="0.3"/>
  <cols>
    <col min="1" max="1" width="12" customWidth="1"/>
    <col min="2" max="4" width="9" customWidth="1"/>
    <col min="5" max="5" width="8" customWidth="1"/>
    <col min="6" max="7" width="10" customWidth="1"/>
    <col min="8" max="9" width="12" customWidth="1"/>
    <col min="10" max="10" width="27" customWidth="1"/>
  </cols>
  <sheetData>
    <row r="1" spans="1:10" ht="30" customHeight="1" x14ac:dyDescent="0.3">
      <c r="A1" s="40" t="s">
        <v>78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0" ht="25.95" customHeight="1" x14ac:dyDescent="0.3">
      <c r="A4" s="34" t="s">
        <v>3</v>
      </c>
      <c r="B4" s="34"/>
      <c r="C4" s="48" t="str">
        <f>IF('Annual summary'!$C$5="","",'Annual summary'!$C$5)</f>
        <v/>
      </c>
      <c r="D4" s="48"/>
      <c r="E4" s="48"/>
      <c r="F4" s="48"/>
      <c r="G4" s="34" t="s">
        <v>50</v>
      </c>
      <c r="H4" s="34"/>
      <c r="I4" s="13">
        <v>12</v>
      </c>
      <c r="J4" s="20" t="str">
        <f>IF(AND(ISNUMBER($I$4),$I$4&gt;=1,$I$4&lt;=12),CHOOSE($I$4,"January","February","March","April","May","June","July","August","September","October","November","December")&amp;" "&amp;$I$5,"")</f>
        <v>December 2027</v>
      </c>
    </row>
    <row r="5" spans="1:10" ht="25.95" customHeight="1" x14ac:dyDescent="0.3">
      <c r="A5" s="34" t="s">
        <v>5</v>
      </c>
      <c r="B5" s="34"/>
      <c r="C5" s="48" t="str">
        <f>IF('Annual summary'!$C$6="","",'Annual summary'!$C$6)</f>
        <v/>
      </c>
      <c r="D5" s="48"/>
      <c r="E5" s="48"/>
      <c r="F5" s="48"/>
      <c r="G5" s="34" t="s">
        <v>4</v>
      </c>
      <c r="H5" s="34"/>
      <c r="I5" s="13">
        <f>'Annual summary'!$I$5</f>
        <v>2027</v>
      </c>
    </row>
    <row r="6" spans="1:10" ht="25.95" customHeight="1" x14ac:dyDescent="0.3">
      <c r="A6" s="34" t="s">
        <v>6</v>
      </c>
      <c r="B6" s="34"/>
      <c r="C6" s="21">
        <f>'Annual summary'!$I$6</f>
        <v>8</v>
      </c>
      <c r="D6" s="39" t="s">
        <v>7</v>
      </c>
      <c r="E6" s="39"/>
      <c r="F6" s="39"/>
      <c r="G6" s="34" t="s">
        <v>8</v>
      </c>
      <c r="H6" s="34"/>
      <c r="I6" s="14" t="str">
        <f>IF('Annual summary'!$C$7="","",'Annual summary'!$C$7)</f>
        <v/>
      </c>
    </row>
    <row r="7" spans="1:10" ht="25.95" customHeight="1" x14ac:dyDescent="0.3">
      <c r="G7" s="34" t="s">
        <v>9</v>
      </c>
      <c r="H7" s="34"/>
      <c r="I7" s="22" t="str">
        <f>IF('Annual summary'!$I$7="","",'Annual summary'!$I$7)</f>
        <v/>
      </c>
    </row>
    <row r="9" spans="1:10" ht="30" customHeight="1" x14ac:dyDescent="0.3">
      <c r="A9" s="9" t="s">
        <v>51</v>
      </c>
      <c r="B9" s="9" t="s">
        <v>52</v>
      </c>
      <c r="C9" s="9" t="s">
        <v>53</v>
      </c>
      <c r="D9" s="9" t="s">
        <v>54</v>
      </c>
      <c r="E9" s="9" t="s">
        <v>55</v>
      </c>
      <c r="F9" s="9" t="s">
        <v>11</v>
      </c>
      <c r="G9" s="9" t="s">
        <v>12</v>
      </c>
      <c r="H9" s="9" t="s">
        <v>13</v>
      </c>
      <c r="I9" s="9" t="s">
        <v>56</v>
      </c>
      <c r="J9" s="9" t="s">
        <v>57</v>
      </c>
    </row>
    <row r="10" spans="1:10" x14ac:dyDescent="0.3">
      <c r="A10" s="23">
        <f>IF(1&lt;=DAY(DATE($I$5,$I$4+1,0)),DATE($I$5,$I$4,1),"")</f>
        <v>46722</v>
      </c>
      <c r="B10" s="24" t="str">
        <f t="shared" ref="B10:B40" si="0">IF(ISNUMBER(A10),CHOOSE(WEEKDAY(A10,2),"Mon","Tue","Wed","Thu","Fri","Sat","Sun"),"")</f>
        <v>Wed</v>
      </c>
      <c r="C10" s="25"/>
      <c r="D10" s="25"/>
      <c r="E10" s="5"/>
      <c r="F10" s="11" t="str">
        <f t="shared" ref="F10:F40" si="1">IF(OR(C10="",D10=""),"",MAX(0,MOD(D10-C10,1)-N(E10)/1440))</f>
        <v/>
      </c>
      <c r="G10" s="11" t="str">
        <f t="shared" ref="G10:G40" si="2">IF(F10="","",MIN(F10,$C$6/24))</f>
        <v/>
      </c>
      <c r="H10" s="11" t="str">
        <f t="shared" ref="H10:H40" si="3">IF(F10="","",F10-G10)</f>
        <v/>
      </c>
      <c r="I10" s="6"/>
      <c r="J10" s="4"/>
    </row>
    <row r="11" spans="1:10" x14ac:dyDescent="0.3">
      <c r="A11" s="23">
        <f>IF(2&lt;=DAY(DATE($I$5,$I$4+1,0)),DATE($I$5,$I$4,2),"")</f>
        <v>46723</v>
      </c>
      <c r="B11" s="24" t="str">
        <f t="shared" si="0"/>
        <v>Thu</v>
      </c>
      <c r="C11" s="25"/>
      <c r="D11" s="25"/>
      <c r="E11" s="5"/>
      <c r="F11" s="11" t="str">
        <f t="shared" si="1"/>
        <v/>
      </c>
      <c r="G11" s="11" t="str">
        <f t="shared" si="2"/>
        <v/>
      </c>
      <c r="H11" s="11" t="str">
        <f t="shared" si="3"/>
        <v/>
      </c>
      <c r="I11" s="6"/>
      <c r="J11" s="4"/>
    </row>
    <row r="12" spans="1:10" x14ac:dyDescent="0.3">
      <c r="A12" s="23">
        <f>IF(3&lt;=DAY(DATE($I$5,$I$4+1,0)),DATE($I$5,$I$4,3),"")</f>
        <v>46724</v>
      </c>
      <c r="B12" s="24" t="str">
        <f t="shared" si="0"/>
        <v>Fri</v>
      </c>
      <c r="C12" s="25"/>
      <c r="D12" s="25"/>
      <c r="E12" s="5"/>
      <c r="F12" s="11" t="str">
        <f t="shared" si="1"/>
        <v/>
      </c>
      <c r="G12" s="11" t="str">
        <f t="shared" si="2"/>
        <v/>
      </c>
      <c r="H12" s="11" t="str">
        <f t="shared" si="3"/>
        <v/>
      </c>
      <c r="I12" s="6"/>
      <c r="J12" s="4"/>
    </row>
    <row r="13" spans="1:10" x14ac:dyDescent="0.3">
      <c r="A13" s="23">
        <f>IF(4&lt;=DAY(DATE($I$5,$I$4+1,0)),DATE($I$5,$I$4,4),"")</f>
        <v>46725</v>
      </c>
      <c r="B13" s="24" t="str">
        <f t="shared" si="0"/>
        <v>Sat</v>
      </c>
      <c r="C13" s="25"/>
      <c r="D13" s="25"/>
      <c r="E13" s="5"/>
      <c r="F13" s="11" t="str">
        <f t="shared" si="1"/>
        <v/>
      </c>
      <c r="G13" s="11" t="str">
        <f t="shared" si="2"/>
        <v/>
      </c>
      <c r="H13" s="11" t="str">
        <f t="shared" si="3"/>
        <v/>
      </c>
      <c r="I13" s="6"/>
      <c r="J13" s="4"/>
    </row>
    <row r="14" spans="1:10" x14ac:dyDescent="0.3">
      <c r="A14" s="23">
        <f>IF(5&lt;=DAY(DATE($I$5,$I$4+1,0)),DATE($I$5,$I$4,5),"")</f>
        <v>46726</v>
      </c>
      <c r="B14" s="24" t="str">
        <f t="shared" si="0"/>
        <v>Sun</v>
      </c>
      <c r="C14" s="25"/>
      <c r="D14" s="25"/>
      <c r="E14" s="5"/>
      <c r="F14" s="11" t="str">
        <f t="shared" si="1"/>
        <v/>
      </c>
      <c r="G14" s="11" t="str">
        <f t="shared" si="2"/>
        <v/>
      </c>
      <c r="H14" s="11" t="str">
        <f t="shared" si="3"/>
        <v/>
      </c>
      <c r="I14" s="6"/>
      <c r="J14" s="4"/>
    </row>
    <row r="15" spans="1:10" x14ac:dyDescent="0.3">
      <c r="A15" s="23">
        <f>IF(6&lt;=DAY(DATE($I$5,$I$4+1,0)),DATE($I$5,$I$4,6),"")</f>
        <v>46727</v>
      </c>
      <c r="B15" s="24" t="str">
        <f t="shared" si="0"/>
        <v>Mon</v>
      </c>
      <c r="C15" s="25"/>
      <c r="D15" s="25"/>
      <c r="E15" s="5"/>
      <c r="F15" s="11" t="str">
        <f t="shared" si="1"/>
        <v/>
      </c>
      <c r="G15" s="11" t="str">
        <f t="shared" si="2"/>
        <v/>
      </c>
      <c r="H15" s="11" t="str">
        <f t="shared" si="3"/>
        <v/>
      </c>
      <c r="I15" s="6"/>
      <c r="J15" s="4"/>
    </row>
    <row r="16" spans="1:10" x14ac:dyDescent="0.3">
      <c r="A16" s="23">
        <f>IF(7&lt;=DAY(DATE($I$5,$I$4+1,0)),DATE($I$5,$I$4,7),"")</f>
        <v>46728</v>
      </c>
      <c r="B16" s="24" t="str">
        <f t="shared" si="0"/>
        <v>Tue</v>
      </c>
      <c r="C16" s="25"/>
      <c r="D16" s="25"/>
      <c r="E16" s="5"/>
      <c r="F16" s="11" t="str">
        <f t="shared" si="1"/>
        <v/>
      </c>
      <c r="G16" s="11" t="str">
        <f t="shared" si="2"/>
        <v/>
      </c>
      <c r="H16" s="11" t="str">
        <f t="shared" si="3"/>
        <v/>
      </c>
      <c r="I16" s="6"/>
      <c r="J16" s="4"/>
    </row>
    <row r="17" spans="1:10" x14ac:dyDescent="0.3">
      <c r="A17" s="23">
        <f>IF(8&lt;=DAY(DATE($I$5,$I$4+1,0)),DATE($I$5,$I$4,8),"")</f>
        <v>46729</v>
      </c>
      <c r="B17" s="24" t="str">
        <f t="shared" si="0"/>
        <v>Wed</v>
      </c>
      <c r="C17" s="25"/>
      <c r="D17" s="25"/>
      <c r="E17" s="5"/>
      <c r="F17" s="11" t="str">
        <f t="shared" si="1"/>
        <v/>
      </c>
      <c r="G17" s="11" t="str">
        <f t="shared" si="2"/>
        <v/>
      </c>
      <c r="H17" s="11" t="str">
        <f t="shared" si="3"/>
        <v/>
      </c>
      <c r="I17" s="6"/>
      <c r="J17" s="4"/>
    </row>
    <row r="18" spans="1:10" x14ac:dyDescent="0.3">
      <c r="A18" s="23">
        <f>IF(9&lt;=DAY(DATE($I$5,$I$4+1,0)),DATE($I$5,$I$4,9),"")</f>
        <v>46730</v>
      </c>
      <c r="B18" s="24" t="str">
        <f t="shared" si="0"/>
        <v>Thu</v>
      </c>
      <c r="C18" s="25"/>
      <c r="D18" s="25"/>
      <c r="E18" s="5"/>
      <c r="F18" s="11" t="str">
        <f t="shared" si="1"/>
        <v/>
      </c>
      <c r="G18" s="11" t="str">
        <f t="shared" si="2"/>
        <v/>
      </c>
      <c r="H18" s="11" t="str">
        <f t="shared" si="3"/>
        <v/>
      </c>
      <c r="I18" s="6"/>
      <c r="J18" s="4"/>
    </row>
    <row r="19" spans="1:10" x14ac:dyDescent="0.3">
      <c r="A19" s="23">
        <f>IF(10&lt;=DAY(DATE($I$5,$I$4+1,0)),DATE($I$5,$I$4,10),"")</f>
        <v>46731</v>
      </c>
      <c r="B19" s="24" t="str">
        <f t="shared" si="0"/>
        <v>Fri</v>
      </c>
      <c r="C19" s="25"/>
      <c r="D19" s="25"/>
      <c r="E19" s="5"/>
      <c r="F19" s="11" t="str">
        <f t="shared" si="1"/>
        <v/>
      </c>
      <c r="G19" s="11" t="str">
        <f t="shared" si="2"/>
        <v/>
      </c>
      <c r="H19" s="11" t="str">
        <f t="shared" si="3"/>
        <v/>
      </c>
      <c r="I19" s="6"/>
      <c r="J19" s="4"/>
    </row>
    <row r="20" spans="1:10" x14ac:dyDescent="0.3">
      <c r="A20" s="23">
        <f>IF(11&lt;=DAY(DATE($I$5,$I$4+1,0)),DATE($I$5,$I$4,11),"")</f>
        <v>46732</v>
      </c>
      <c r="B20" s="24" t="str">
        <f t="shared" si="0"/>
        <v>Sat</v>
      </c>
      <c r="C20" s="25"/>
      <c r="D20" s="25"/>
      <c r="E20" s="5"/>
      <c r="F20" s="11" t="str">
        <f t="shared" si="1"/>
        <v/>
      </c>
      <c r="G20" s="11" t="str">
        <f t="shared" si="2"/>
        <v/>
      </c>
      <c r="H20" s="11" t="str">
        <f t="shared" si="3"/>
        <v/>
      </c>
      <c r="I20" s="6"/>
      <c r="J20" s="4"/>
    </row>
    <row r="21" spans="1:10" x14ac:dyDescent="0.3">
      <c r="A21" s="23">
        <f>IF(12&lt;=DAY(DATE($I$5,$I$4+1,0)),DATE($I$5,$I$4,12),"")</f>
        <v>46733</v>
      </c>
      <c r="B21" s="24" t="str">
        <f t="shared" si="0"/>
        <v>Sun</v>
      </c>
      <c r="C21" s="25"/>
      <c r="D21" s="25"/>
      <c r="E21" s="5"/>
      <c r="F21" s="11" t="str">
        <f t="shared" si="1"/>
        <v/>
      </c>
      <c r="G21" s="11" t="str">
        <f t="shared" si="2"/>
        <v/>
      </c>
      <c r="H21" s="11" t="str">
        <f t="shared" si="3"/>
        <v/>
      </c>
      <c r="I21" s="6"/>
      <c r="J21" s="4"/>
    </row>
    <row r="22" spans="1:10" x14ac:dyDescent="0.3">
      <c r="A22" s="23">
        <f>IF(13&lt;=DAY(DATE($I$5,$I$4+1,0)),DATE($I$5,$I$4,13),"")</f>
        <v>46734</v>
      </c>
      <c r="B22" s="24" t="str">
        <f t="shared" si="0"/>
        <v>Mon</v>
      </c>
      <c r="C22" s="25"/>
      <c r="D22" s="25"/>
      <c r="E22" s="5"/>
      <c r="F22" s="11" t="str">
        <f t="shared" si="1"/>
        <v/>
      </c>
      <c r="G22" s="11" t="str">
        <f t="shared" si="2"/>
        <v/>
      </c>
      <c r="H22" s="11" t="str">
        <f t="shared" si="3"/>
        <v/>
      </c>
      <c r="I22" s="6"/>
      <c r="J22" s="4"/>
    </row>
    <row r="23" spans="1:10" x14ac:dyDescent="0.3">
      <c r="A23" s="23">
        <f>IF(14&lt;=DAY(DATE($I$5,$I$4+1,0)),DATE($I$5,$I$4,14),"")</f>
        <v>46735</v>
      </c>
      <c r="B23" s="24" t="str">
        <f t="shared" si="0"/>
        <v>Tue</v>
      </c>
      <c r="C23" s="25"/>
      <c r="D23" s="25"/>
      <c r="E23" s="5"/>
      <c r="F23" s="11" t="str">
        <f t="shared" si="1"/>
        <v/>
      </c>
      <c r="G23" s="11" t="str">
        <f t="shared" si="2"/>
        <v/>
      </c>
      <c r="H23" s="11" t="str">
        <f t="shared" si="3"/>
        <v/>
      </c>
      <c r="I23" s="6"/>
      <c r="J23" s="4"/>
    </row>
    <row r="24" spans="1:10" x14ac:dyDescent="0.3">
      <c r="A24" s="23">
        <f>IF(15&lt;=DAY(DATE($I$5,$I$4+1,0)),DATE($I$5,$I$4,15),"")</f>
        <v>46736</v>
      </c>
      <c r="B24" s="24" t="str">
        <f t="shared" si="0"/>
        <v>Wed</v>
      </c>
      <c r="C24" s="25"/>
      <c r="D24" s="25"/>
      <c r="E24" s="5"/>
      <c r="F24" s="11" t="str">
        <f t="shared" si="1"/>
        <v/>
      </c>
      <c r="G24" s="11" t="str">
        <f t="shared" si="2"/>
        <v/>
      </c>
      <c r="H24" s="11" t="str">
        <f t="shared" si="3"/>
        <v/>
      </c>
      <c r="I24" s="6"/>
      <c r="J24" s="4"/>
    </row>
    <row r="25" spans="1:10" x14ac:dyDescent="0.3">
      <c r="A25" s="23">
        <f>IF(16&lt;=DAY(DATE($I$5,$I$4+1,0)),DATE($I$5,$I$4,16),"")</f>
        <v>46737</v>
      </c>
      <c r="B25" s="24" t="str">
        <f t="shared" si="0"/>
        <v>Thu</v>
      </c>
      <c r="C25" s="25"/>
      <c r="D25" s="25"/>
      <c r="E25" s="5"/>
      <c r="F25" s="11" t="str">
        <f t="shared" si="1"/>
        <v/>
      </c>
      <c r="G25" s="11" t="str">
        <f t="shared" si="2"/>
        <v/>
      </c>
      <c r="H25" s="11" t="str">
        <f t="shared" si="3"/>
        <v/>
      </c>
      <c r="I25" s="6"/>
      <c r="J25" s="4"/>
    </row>
    <row r="26" spans="1:10" x14ac:dyDescent="0.3">
      <c r="A26" s="23">
        <f>IF(17&lt;=DAY(DATE($I$5,$I$4+1,0)),DATE($I$5,$I$4,17),"")</f>
        <v>46738</v>
      </c>
      <c r="B26" s="24" t="str">
        <f t="shared" si="0"/>
        <v>Fri</v>
      </c>
      <c r="C26" s="25"/>
      <c r="D26" s="25"/>
      <c r="E26" s="5"/>
      <c r="F26" s="11" t="str">
        <f t="shared" si="1"/>
        <v/>
      </c>
      <c r="G26" s="11" t="str">
        <f t="shared" si="2"/>
        <v/>
      </c>
      <c r="H26" s="11" t="str">
        <f t="shared" si="3"/>
        <v/>
      </c>
      <c r="I26" s="6"/>
      <c r="J26" s="4"/>
    </row>
    <row r="27" spans="1:10" x14ac:dyDescent="0.3">
      <c r="A27" s="23">
        <f>IF(18&lt;=DAY(DATE($I$5,$I$4+1,0)),DATE($I$5,$I$4,18),"")</f>
        <v>46739</v>
      </c>
      <c r="B27" s="24" t="str">
        <f t="shared" si="0"/>
        <v>Sat</v>
      </c>
      <c r="C27" s="25"/>
      <c r="D27" s="25"/>
      <c r="E27" s="5"/>
      <c r="F27" s="11" t="str">
        <f t="shared" si="1"/>
        <v/>
      </c>
      <c r="G27" s="11" t="str">
        <f t="shared" si="2"/>
        <v/>
      </c>
      <c r="H27" s="11" t="str">
        <f t="shared" si="3"/>
        <v/>
      </c>
      <c r="I27" s="6"/>
      <c r="J27" s="4"/>
    </row>
    <row r="28" spans="1:10" x14ac:dyDescent="0.3">
      <c r="A28" s="23">
        <f>IF(19&lt;=DAY(DATE($I$5,$I$4+1,0)),DATE($I$5,$I$4,19),"")</f>
        <v>46740</v>
      </c>
      <c r="B28" s="24" t="str">
        <f t="shared" si="0"/>
        <v>Sun</v>
      </c>
      <c r="C28" s="25"/>
      <c r="D28" s="25"/>
      <c r="E28" s="5"/>
      <c r="F28" s="11" t="str">
        <f t="shared" si="1"/>
        <v/>
      </c>
      <c r="G28" s="11" t="str">
        <f t="shared" si="2"/>
        <v/>
      </c>
      <c r="H28" s="11" t="str">
        <f t="shared" si="3"/>
        <v/>
      </c>
      <c r="I28" s="6"/>
      <c r="J28" s="4"/>
    </row>
    <row r="29" spans="1:10" x14ac:dyDescent="0.3">
      <c r="A29" s="23">
        <f>IF(20&lt;=DAY(DATE($I$5,$I$4+1,0)),DATE($I$5,$I$4,20),"")</f>
        <v>46741</v>
      </c>
      <c r="B29" s="24" t="str">
        <f t="shared" si="0"/>
        <v>Mon</v>
      </c>
      <c r="C29" s="25"/>
      <c r="D29" s="25"/>
      <c r="E29" s="5"/>
      <c r="F29" s="11" t="str">
        <f t="shared" si="1"/>
        <v/>
      </c>
      <c r="G29" s="11" t="str">
        <f t="shared" si="2"/>
        <v/>
      </c>
      <c r="H29" s="11" t="str">
        <f t="shared" si="3"/>
        <v/>
      </c>
      <c r="I29" s="6"/>
      <c r="J29" s="4"/>
    </row>
    <row r="30" spans="1:10" x14ac:dyDescent="0.3">
      <c r="A30" s="23">
        <f>IF(21&lt;=DAY(DATE($I$5,$I$4+1,0)),DATE($I$5,$I$4,21),"")</f>
        <v>46742</v>
      </c>
      <c r="B30" s="24" t="str">
        <f t="shared" si="0"/>
        <v>Tue</v>
      </c>
      <c r="C30" s="25"/>
      <c r="D30" s="25"/>
      <c r="E30" s="5"/>
      <c r="F30" s="11" t="str">
        <f t="shared" si="1"/>
        <v/>
      </c>
      <c r="G30" s="11" t="str">
        <f t="shared" si="2"/>
        <v/>
      </c>
      <c r="H30" s="11" t="str">
        <f t="shared" si="3"/>
        <v/>
      </c>
      <c r="I30" s="6"/>
      <c r="J30" s="4"/>
    </row>
    <row r="31" spans="1:10" x14ac:dyDescent="0.3">
      <c r="A31" s="23">
        <f>IF(22&lt;=DAY(DATE($I$5,$I$4+1,0)),DATE($I$5,$I$4,22),"")</f>
        <v>46743</v>
      </c>
      <c r="B31" s="24" t="str">
        <f t="shared" si="0"/>
        <v>Wed</v>
      </c>
      <c r="C31" s="25"/>
      <c r="D31" s="25"/>
      <c r="E31" s="5"/>
      <c r="F31" s="11" t="str">
        <f t="shared" si="1"/>
        <v/>
      </c>
      <c r="G31" s="11" t="str">
        <f t="shared" si="2"/>
        <v/>
      </c>
      <c r="H31" s="11" t="str">
        <f t="shared" si="3"/>
        <v/>
      </c>
      <c r="I31" s="6"/>
      <c r="J31" s="4"/>
    </row>
    <row r="32" spans="1:10" x14ac:dyDescent="0.3">
      <c r="A32" s="23">
        <f>IF(23&lt;=DAY(DATE($I$5,$I$4+1,0)),DATE($I$5,$I$4,23),"")</f>
        <v>46744</v>
      </c>
      <c r="B32" s="24" t="str">
        <f t="shared" si="0"/>
        <v>Thu</v>
      </c>
      <c r="C32" s="25"/>
      <c r="D32" s="25"/>
      <c r="E32" s="5"/>
      <c r="F32" s="11" t="str">
        <f t="shared" si="1"/>
        <v/>
      </c>
      <c r="G32" s="11" t="str">
        <f t="shared" si="2"/>
        <v/>
      </c>
      <c r="H32" s="11" t="str">
        <f t="shared" si="3"/>
        <v/>
      </c>
      <c r="I32" s="6"/>
      <c r="J32" s="4"/>
    </row>
    <row r="33" spans="1:10" x14ac:dyDescent="0.3">
      <c r="A33" s="23">
        <f>IF(24&lt;=DAY(DATE($I$5,$I$4+1,0)),DATE($I$5,$I$4,24),"")</f>
        <v>46745</v>
      </c>
      <c r="B33" s="24" t="str">
        <f t="shared" si="0"/>
        <v>Fri</v>
      </c>
      <c r="C33" s="25"/>
      <c r="D33" s="25"/>
      <c r="E33" s="5"/>
      <c r="F33" s="11" t="str">
        <f t="shared" si="1"/>
        <v/>
      </c>
      <c r="G33" s="11" t="str">
        <f t="shared" si="2"/>
        <v/>
      </c>
      <c r="H33" s="11" t="str">
        <f t="shared" si="3"/>
        <v/>
      </c>
      <c r="I33" s="6"/>
      <c r="J33" s="4"/>
    </row>
    <row r="34" spans="1:10" x14ac:dyDescent="0.3">
      <c r="A34" s="23">
        <f>IF(25&lt;=DAY(DATE($I$5,$I$4+1,0)),DATE($I$5,$I$4,25),"")</f>
        <v>46746</v>
      </c>
      <c r="B34" s="24" t="str">
        <f t="shared" si="0"/>
        <v>Sat</v>
      </c>
      <c r="C34" s="25"/>
      <c r="D34" s="25"/>
      <c r="E34" s="5"/>
      <c r="F34" s="11" t="str">
        <f t="shared" si="1"/>
        <v/>
      </c>
      <c r="G34" s="11" t="str">
        <f t="shared" si="2"/>
        <v/>
      </c>
      <c r="H34" s="11" t="str">
        <f t="shared" si="3"/>
        <v/>
      </c>
      <c r="I34" s="6"/>
      <c r="J34" s="4"/>
    </row>
    <row r="35" spans="1:10" x14ac:dyDescent="0.3">
      <c r="A35" s="23">
        <f>IF(26&lt;=DAY(DATE($I$5,$I$4+1,0)),DATE($I$5,$I$4,26),"")</f>
        <v>46747</v>
      </c>
      <c r="B35" s="24" t="str">
        <f t="shared" si="0"/>
        <v>Sun</v>
      </c>
      <c r="C35" s="25"/>
      <c r="D35" s="25"/>
      <c r="E35" s="5"/>
      <c r="F35" s="11" t="str">
        <f t="shared" si="1"/>
        <v/>
      </c>
      <c r="G35" s="11" t="str">
        <f t="shared" si="2"/>
        <v/>
      </c>
      <c r="H35" s="11" t="str">
        <f t="shared" si="3"/>
        <v/>
      </c>
      <c r="I35" s="6"/>
      <c r="J35" s="4"/>
    </row>
    <row r="36" spans="1:10" x14ac:dyDescent="0.3">
      <c r="A36" s="23">
        <f>IF(27&lt;=DAY(DATE($I$5,$I$4+1,0)),DATE($I$5,$I$4,27),"")</f>
        <v>46748</v>
      </c>
      <c r="B36" s="24" t="str">
        <f t="shared" si="0"/>
        <v>Mon</v>
      </c>
      <c r="C36" s="25"/>
      <c r="D36" s="25"/>
      <c r="E36" s="5"/>
      <c r="F36" s="11" t="str">
        <f t="shared" si="1"/>
        <v/>
      </c>
      <c r="G36" s="11" t="str">
        <f t="shared" si="2"/>
        <v/>
      </c>
      <c r="H36" s="11" t="str">
        <f t="shared" si="3"/>
        <v/>
      </c>
      <c r="I36" s="6"/>
      <c r="J36" s="4"/>
    </row>
    <row r="37" spans="1:10" x14ac:dyDescent="0.3">
      <c r="A37" s="23">
        <f>IF(28&lt;=DAY(DATE($I$5,$I$4+1,0)),DATE($I$5,$I$4,28),"")</f>
        <v>46749</v>
      </c>
      <c r="B37" s="24" t="str">
        <f t="shared" si="0"/>
        <v>Tue</v>
      </c>
      <c r="C37" s="25"/>
      <c r="D37" s="25"/>
      <c r="E37" s="5"/>
      <c r="F37" s="11" t="str">
        <f t="shared" si="1"/>
        <v/>
      </c>
      <c r="G37" s="11" t="str">
        <f t="shared" si="2"/>
        <v/>
      </c>
      <c r="H37" s="11" t="str">
        <f t="shared" si="3"/>
        <v/>
      </c>
      <c r="I37" s="6"/>
      <c r="J37" s="4"/>
    </row>
    <row r="38" spans="1:10" x14ac:dyDescent="0.3">
      <c r="A38" s="23">
        <f>IF(29&lt;=DAY(DATE($I$5,$I$4+1,0)),DATE($I$5,$I$4,29),"")</f>
        <v>46750</v>
      </c>
      <c r="B38" s="24" t="str">
        <f t="shared" si="0"/>
        <v>Wed</v>
      </c>
      <c r="C38" s="25"/>
      <c r="D38" s="25"/>
      <c r="E38" s="5"/>
      <c r="F38" s="11" t="str">
        <f t="shared" si="1"/>
        <v/>
      </c>
      <c r="G38" s="11" t="str">
        <f t="shared" si="2"/>
        <v/>
      </c>
      <c r="H38" s="11" t="str">
        <f t="shared" si="3"/>
        <v/>
      </c>
      <c r="I38" s="6"/>
      <c r="J38" s="4"/>
    </row>
    <row r="39" spans="1:10" x14ac:dyDescent="0.3">
      <c r="A39" s="23">
        <f>IF(30&lt;=DAY(DATE($I$5,$I$4+1,0)),DATE($I$5,$I$4,30),"")</f>
        <v>46751</v>
      </c>
      <c r="B39" s="24" t="str">
        <f t="shared" si="0"/>
        <v>Thu</v>
      </c>
      <c r="C39" s="25"/>
      <c r="D39" s="25"/>
      <c r="E39" s="5"/>
      <c r="F39" s="11" t="str">
        <f t="shared" si="1"/>
        <v/>
      </c>
      <c r="G39" s="11" t="str">
        <f t="shared" si="2"/>
        <v/>
      </c>
      <c r="H39" s="11" t="str">
        <f t="shared" si="3"/>
        <v/>
      </c>
      <c r="I39" s="6"/>
      <c r="J39" s="4"/>
    </row>
    <row r="40" spans="1:10" x14ac:dyDescent="0.3">
      <c r="A40" s="23">
        <f>IF(31&lt;=DAY(DATE($I$5,$I$4+1,0)),DATE($I$5,$I$4,31),"")</f>
        <v>46752</v>
      </c>
      <c r="B40" s="24" t="str">
        <f t="shared" si="0"/>
        <v>Fri</v>
      </c>
      <c r="C40" s="25"/>
      <c r="D40" s="25"/>
      <c r="E40" s="5"/>
      <c r="F40" s="11" t="str">
        <f t="shared" si="1"/>
        <v/>
      </c>
      <c r="G40" s="11" t="str">
        <f t="shared" si="2"/>
        <v/>
      </c>
      <c r="H40" s="11" t="str">
        <f t="shared" si="3"/>
        <v/>
      </c>
      <c r="I40" s="6"/>
      <c r="J40" s="4"/>
    </row>
    <row r="41" spans="1:10" x14ac:dyDescent="0.3">
      <c r="A41" s="46" t="s">
        <v>58</v>
      </c>
      <c r="B41" s="46"/>
      <c r="C41" s="46"/>
      <c r="D41" s="46"/>
      <c r="E41" s="46"/>
      <c r="F41" s="16">
        <f>SUM(F10:F40)</f>
        <v>0</v>
      </c>
      <c r="G41" s="16">
        <f>SUM(G10:G40)</f>
        <v>0</v>
      </c>
      <c r="H41" s="16">
        <f>SUM(H10:H40)</f>
        <v>0</v>
      </c>
      <c r="I41" s="18">
        <f>COUNTA(I10:I40)</f>
        <v>0</v>
      </c>
      <c r="J41" s="26"/>
    </row>
    <row r="43" spans="1:10" x14ac:dyDescent="0.3">
      <c r="A43" s="35" t="s">
        <v>59</v>
      </c>
      <c r="B43" s="35"/>
      <c r="C43" s="35"/>
      <c r="D43" s="35"/>
      <c r="E43" s="35"/>
      <c r="F43" s="35"/>
      <c r="G43" s="35"/>
      <c r="H43" s="35"/>
      <c r="I43" s="35"/>
      <c r="J43" s="35"/>
    </row>
    <row r="44" spans="1:10" ht="28.05" customHeight="1" x14ac:dyDescent="0.3">
      <c r="A44" s="45" t="s">
        <v>60</v>
      </c>
      <c r="B44" s="45"/>
      <c r="C44" s="45" t="s">
        <v>61</v>
      </c>
      <c r="D44" s="45"/>
      <c r="E44" s="45" t="s">
        <v>13</v>
      </c>
      <c r="F44" s="45"/>
      <c r="G44" s="45" t="s">
        <v>14</v>
      </c>
      <c r="H44" s="45"/>
      <c r="I44" s="27" t="s">
        <v>15</v>
      </c>
      <c r="J44" s="27" t="s">
        <v>16</v>
      </c>
    </row>
    <row r="45" spans="1:10" ht="22.05" customHeight="1" x14ac:dyDescent="0.3">
      <c r="A45" s="44">
        <f>F41</f>
        <v>0</v>
      </c>
      <c r="B45" s="44"/>
      <c r="C45" s="44">
        <f>G41</f>
        <v>0</v>
      </c>
      <c r="D45" s="44"/>
      <c r="E45" s="44">
        <f>H41</f>
        <v>0</v>
      </c>
      <c r="F45" s="44"/>
      <c r="G45" s="49">
        <f>F41*24</f>
        <v>0</v>
      </c>
      <c r="H45" s="49"/>
      <c r="I45" s="28">
        <f>COUNTIF(F10:F40,"&gt;0")</f>
        <v>0</v>
      </c>
      <c r="J45" s="29" t="str">
        <f>IF(I6="","",ROUND((G41+H41*(1+N(I7)))*24*I6,2))</f>
        <v/>
      </c>
    </row>
    <row r="47" spans="1:10" x14ac:dyDescent="0.3">
      <c r="A47" s="35" t="s">
        <v>62</v>
      </c>
      <c r="B47" s="35"/>
      <c r="C47" s="35"/>
      <c r="D47" s="35"/>
      <c r="E47" s="35"/>
      <c r="F47" s="35"/>
      <c r="G47" s="35"/>
      <c r="H47" s="35"/>
      <c r="I47" s="35"/>
      <c r="J47" s="35"/>
    </row>
    <row r="48" spans="1:10" ht="52.05" customHeight="1" x14ac:dyDescent="0.3">
      <c r="A48" s="30" t="str">
        <f>INDEX(AbsenceCodes,1)&amp;" · "&amp;INDEX(AbsenceNames,1)</f>
        <v>AL · Annual leave</v>
      </c>
      <c r="B48" s="30" t="str">
        <f>INDEX(AbsenceCodes,2)&amp;" · "&amp;INDEX(AbsenceNames,2)</f>
        <v>PL · Personal leave</v>
      </c>
      <c r="C48" s="30" t="str">
        <f>INDEX(AbsenceCodes,3)&amp;" · "&amp;INDEX(AbsenceNames,3)</f>
        <v>SL · Sick leave</v>
      </c>
      <c r="D48" s="30" t="str">
        <f>INDEX(AbsenceCodes,4)&amp;" · "&amp;INDEX(AbsenceNames,4)</f>
        <v>TOIL · Time off in lieu</v>
      </c>
      <c r="E48" s="30" t="str">
        <f>INDEX(AbsenceCodes,5)&amp;" · "&amp;INDEX(AbsenceNames,5)</f>
        <v>INJ · Work injury</v>
      </c>
      <c r="F48" s="30" t="str">
        <f>INDEX(AbsenceCodes,6)&amp;" · "&amp;INDEX(AbsenceNames,6)</f>
        <v>PAR · Parental leave</v>
      </c>
      <c r="G48" s="30" t="str">
        <f>INDEX(AbsenceCodes,7)&amp;" · "&amp;INDEX(AbsenceNames,7)</f>
        <v>R · Rest day</v>
      </c>
      <c r="H48" s="45" t="s">
        <v>63</v>
      </c>
      <c r="I48" s="45"/>
    </row>
    <row r="49" spans="1:10" x14ac:dyDescent="0.3">
      <c r="A49" s="28">
        <f>COUNTIF($I$10:$I$40,INDEX(AbsenceCodes,1))</f>
        <v>0</v>
      </c>
      <c r="B49" s="28">
        <f>COUNTIF($I$10:$I$40,INDEX(AbsenceCodes,2))</f>
        <v>0</v>
      </c>
      <c r="C49" s="28">
        <f>COUNTIF($I$10:$I$40,INDEX(AbsenceCodes,3))</f>
        <v>0</v>
      </c>
      <c r="D49" s="28">
        <f>COUNTIF($I$10:$I$40,INDEX(AbsenceCodes,4))</f>
        <v>0</v>
      </c>
      <c r="E49" s="28">
        <f>COUNTIF($I$10:$I$40,INDEX(AbsenceCodes,5))</f>
        <v>0</v>
      </c>
      <c r="F49" s="28">
        <f>COUNTIF($I$10:$I$40,INDEX(AbsenceCodes,6))</f>
        <v>0</v>
      </c>
      <c r="G49" s="28">
        <f>COUNTIF($I$10:$I$40,INDEX(AbsenceCodes,7))</f>
        <v>0</v>
      </c>
      <c r="H49" s="47">
        <f>SUMPRODUCT(ISNUMBER(A10:A40)*ISNUMBER(MATCH(A10:A40,Holidays,0)))</f>
        <v>1</v>
      </c>
      <c r="I49" s="47"/>
    </row>
    <row r="51" spans="1:10" ht="30" customHeight="1" x14ac:dyDescent="0.3">
      <c r="A51" s="41" t="s">
        <v>64</v>
      </c>
      <c r="B51" s="41"/>
      <c r="C51" s="41"/>
      <c r="D51" s="41"/>
      <c r="E51" s="41"/>
      <c r="F51" s="41"/>
      <c r="G51" s="41"/>
      <c r="H51" s="41"/>
      <c r="I51" s="41"/>
      <c r="J51" s="41"/>
    </row>
    <row r="53" spans="1:10" ht="34.049999999999997" customHeight="1" x14ac:dyDescent="0.3">
      <c r="A53" s="43" t="s">
        <v>65</v>
      </c>
      <c r="B53" s="43"/>
      <c r="C53" s="43"/>
      <c r="D53" s="43"/>
      <c r="E53" s="43"/>
      <c r="F53" s="43" t="s">
        <v>66</v>
      </c>
      <c r="G53" s="43"/>
      <c r="H53" s="43"/>
      <c r="I53" s="43"/>
      <c r="J53" s="43"/>
    </row>
    <row r="54" spans="1:10" ht="28.05" customHeight="1" x14ac:dyDescent="0.3">
      <c r="A54" s="43" t="s">
        <v>67</v>
      </c>
      <c r="B54" s="43"/>
      <c r="C54" s="43"/>
      <c r="D54" s="43"/>
      <c r="E54" s="43"/>
    </row>
  </sheetData>
  <mergeCells count="29">
    <mergeCell ref="C5:F5"/>
    <mergeCell ref="A51:J51"/>
    <mergeCell ref="A1:J1"/>
    <mergeCell ref="C4:F4"/>
    <mergeCell ref="A5:B5"/>
    <mergeCell ref="G5:H5"/>
    <mergeCell ref="E45:F45"/>
    <mergeCell ref="G45:H45"/>
    <mergeCell ref="A4:B4"/>
    <mergeCell ref="G4:H4"/>
    <mergeCell ref="H48:I48"/>
    <mergeCell ref="A44:B44"/>
    <mergeCell ref="G44:H44"/>
    <mergeCell ref="A2:J2"/>
    <mergeCell ref="D6:F6"/>
    <mergeCell ref="A6:B6"/>
    <mergeCell ref="E44:F44"/>
    <mergeCell ref="G7:H7"/>
    <mergeCell ref="A54:E54"/>
    <mergeCell ref="A41:E41"/>
    <mergeCell ref="H49:I49"/>
    <mergeCell ref="C44:D44"/>
    <mergeCell ref="G6:H6"/>
    <mergeCell ref="A53:E53"/>
    <mergeCell ref="A47:J47"/>
    <mergeCell ref="F53:J53"/>
    <mergeCell ref="A45:B45"/>
    <mergeCell ref="C45:D45"/>
    <mergeCell ref="A43:J43"/>
  </mergeCells>
  <conditionalFormatting sqref="A10:J40">
    <cfRule type="expression" dxfId="1" priority="1" stopIfTrue="1">
      <formula>AND(ISNUMBER($A10),COUNTIF(Holidays,$A10)&gt;0)</formula>
    </cfRule>
    <cfRule type="expression" dxfId="0" priority="2" stopIfTrue="1">
      <formula>AND(ISNUMBER($A10),WEEKDAY($A10,2)&gt;5)</formula>
    </cfRule>
  </conditionalFormatting>
  <dataValidations count="3">
    <dataValidation type="time" allowBlank="1" showErrorMessage="1" errorTitle="Invalid time" error="Enter the time as 08:30." sqref="C10:D40" xr:uid="{00000000-0002-0000-0D00-000000000000}">
      <formula1>0</formula1>
      <formula2>0.999305556</formula2>
    </dataValidation>
    <dataValidation type="whole" allowBlank="1" showErrorMessage="1" sqref="E10:E40" xr:uid="{00000000-0002-0000-0D00-000001000000}">
      <formula1>0</formula1>
      <formula2>720</formula2>
    </dataValidation>
    <dataValidation type="list" allowBlank="1" showErrorMessage="1" errorTitle="Invalid code" error="Choose a code from the list (see the Codes &amp; holidays sheet)." sqref="I10:I40" xr:uid="{00000000-0002-0000-0D00-000002000000}">
      <formula1>AbsenceCodes</formula1>
    </dataValidation>
  </dataValidations>
  <printOptions horizontalCentered="1"/>
  <pageMargins left="0.4" right="0.4" top="0.5" bottom="0.5" header="0.25" footer="0.25"/>
  <pageSetup paperSize="9" orientation="portrait"/>
  <headerFooter>
    <oddFooter>&amp;C&amp;8 &amp;P /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D45"/>
  <sheetViews>
    <sheetView showGridLines="0" workbookViewId="0"/>
  </sheetViews>
  <sheetFormatPr defaultRowHeight="14.4" x14ac:dyDescent="0.3"/>
  <cols>
    <col min="1" max="1" width="13" customWidth="1"/>
    <col min="2" max="2" width="46" customWidth="1"/>
    <col min="3" max="3" width="4" customWidth="1"/>
    <col min="4" max="4" width="60" customWidth="1"/>
  </cols>
  <sheetData>
    <row r="1" spans="1:4" ht="28.05" customHeight="1" x14ac:dyDescent="0.3">
      <c r="A1" s="40" t="s">
        <v>79</v>
      </c>
      <c r="B1" s="40"/>
      <c r="C1" s="40"/>
      <c r="D1" s="40"/>
    </row>
    <row r="3" spans="1:4" x14ac:dyDescent="0.3">
      <c r="A3" s="35" t="s">
        <v>80</v>
      </c>
      <c r="B3" s="35"/>
    </row>
    <row r="4" spans="1:4" x14ac:dyDescent="0.3">
      <c r="A4" s="9" t="s">
        <v>81</v>
      </c>
      <c r="B4" s="9" t="s">
        <v>82</v>
      </c>
    </row>
    <row r="5" spans="1:4" x14ac:dyDescent="0.3">
      <c r="A5" s="6" t="s">
        <v>83</v>
      </c>
      <c r="B5" s="4" t="s">
        <v>84</v>
      </c>
      <c r="D5" s="39" t="s">
        <v>85</v>
      </c>
    </row>
    <row r="6" spans="1:4" x14ac:dyDescent="0.3">
      <c r="A6" s="6" t="s">
        <v>86</v>
      </c>
      <c r="B6" s="4" t="s">
        <v>87</v>
      </c>
      <c r="D6" s="39"/>
    </row>
    <row r="7" spans="1:4" x14ac:dyDescent="0.3">
      <c r="A7" s="6" t="s">
        <v>88</v>
      </c>
      <c r="B7" s="4" t="s">
        <v>89</v>
      </c>
      <c r="D7" s="39"/>
    </row>
    <row r="8" spans="1:4" x14ac:dyDescent="0.3">
      <c r="A8" s="6" t="s">
        <v>90</v>
      </c>
      <c r="B8" s="4" t="s">
        <v>91</v>
      </c>
      <c r="D8" s="39"/>
    </row>
    <row r="9" spans="1:4" x14ac:dyDescent="0.3">
      <c r="A9" s="6" t="s">
        <v>92</v>
      </c>
      <c r="B9" s="4" t="s">
        <v>93</v>
      </c>
    </row>
    <row r="10" spans="1:4" x14ac:dyDescent="0.3">
      <c r="A10" s="6" t="s">
        <v>94</v>
      </c>
      <c r="B10" s="4" t="s">
        <v>95</v>
      </c>
    </row>
    <row r="11" spans="1:4" x14ac:dyDescent="0.3">
      <c r="A11" s="6" t="s">
        <v>96</v>
      </c>
      <c r="B11" s="4" t="s">
        <v>97</v>
      </c>
    </row>
    <row r="13" spans="1:4" x14ac:dyDescent="0.3">
      <c r="A13" s="35" t="s">
        <v>98</v>
      </c>
      <c r="B13" s="35"/>
    </row>
    <row r="14" spans="1:4" ht="30" customHeight="1" x14ac:dyDescent="0.3">
      <c r="A14" s="3" t="s">
        <v>99</v>
      </c>
      <c r="B14" s="31">
        <f>'Annual summary'!$I$5</f>
        <v>2027</v>
      </c>
    </row>
    <row r="15" spans="1:4" x14ac:dyDescent="0.3">
      <c r="A15" s="9" t="s">
        <v>51</v>
      </c>
      <c r="B15" s="9" t="s">
        <v>100</v>
      </c>
    </row>
    <row r="16" spans="1:4" x14ac:dyDescent="0.3">
      <c r="A16" s="32">
        <f>DATE($B$14,1,1)</f>
        <v>46388</v>
      </c>
      <c r="B16" s="10" t="s">
        <v>101</v>
      </c>
      <c r="D16" s="39" t="s">
        <v>102</v>
      </c>
    </row>
    <row r="17" spans="1:4" x14ac:dyDescent="0.3">
      <c r="A17" s="32">
        <f>DATE($B$14,12,25)</f>
        <v>46746</v>
      </c>
      <c r="B17" s="10" t="s">
        <v>103</v>
      </c>
      <c r="D17" s="39"/>
    </row>
    <row r="18" spans="1:4" x14ac:dyDescent="0.3">
      <c r="A18" s="33"/>
      <c r="B18" s="4"/>
      <c r="D18" s="39"/>
    </row>
    <row r="19" spans="1:4" x14ac:dyDescent="0.3">
      <c r="A19" s="33"/>
      <c r="B19" s="4"/>
      <c r="D19" s="39"/>
    </row>
    <row r="20" spans="1:4" x14ac:dyDescent="0.3">
      <c r="A20" s="33"/>
      <c r="B20" s="4"/>
      <c r="D20" s="39"/>
    </row>
    <row r="21" spans="1:4" x14ac:dyDescent="0.3">
      <c r="A21" s="33"/>
      <c r="B21" s="4"/>
      <c r="D21" s="39"/>
    </row>
    <row r="22" spans="1:4" x14ac:dyDescent="0.3">
      <c r="A22" s="33"/>
      <c r="B22" s="4"/>
    </row>
    <row r="23" spans="1:4" x14ac:dyDescent="0.3">
      <c r="A23" s="33"/>
      <c r="B23" s="4"/>
    </row>
    <row r="24" spans="1:4" x14ac:dyDescent="0.3">
      <c r="A24" s="33"/>
      <c r="B24" s="4"/>
    </row>
    <row r="25" spans="1:4" x14ac:dyDescent="0.3">
      <c r="A25" s="33"/>
      <c r="B25" s="4"/>
    </row>
    <row r="26" spans="1:4" x14ac:dyDescent="0.3">
      <c r="A26" s="33"/>
      <c r="B26" s="4"/>
    </row>
    <row r="27" spans="1:4" x14ac:dyDescent="0.3">
      <c r="A27" s="33"/>
      <c r="B27" s="4"/>
    </row>
    <row r="28" spans="1:4" x14ac:dyDescent="0.3">
      <c r="A28" s="33"/>
      <c r="B28" s="4"/>
    </row>
    <row r="29" spans="1:4" x14ac:dyDescent="0.3">
      <c r="A29" s="33"/>
      <c r="B29" s="4"/>
    </row>
    <row r="30" spans="1:4" x14ac:dyDescent="0.3">
      <c r="A30" s="33"/>
      <c r="B30" s="4"/>
    </row>
    <row r="31" spans="1:4" x14ac:dyDescent="0.3">
      <c r="A31" s="33"/>
      <c r="B31" s="4"/>
    </row>
    <row r="32" spans="1:4" x14ac:dyDescent="0.3">
      <c r="A32" s="33"/>
      <c r="B32" s="4"/>
    </row>
    <row r="33" spans="1:2" x14ac:dyDescent="0.3">
      <c r="A33" s="33"/>
      <c r="B33" s="4"/>
    </row>
    <row r="34" spans="1:2" x14ac:dyDescent="0.3">
      <c r="A34" s="33"/>
      <c r="B34" s="4"/>
    </row>
    <row r="35" spans="1:2" x14ac:dyDescent="0.3">
      <c r="A35" s="33"/>
      <c r="B35" s="4"/>
    </row>
    <row r="36" spans="1:2" x14ac:dyDescent="0.3">
      <c r="A36" s="33"/>
      <c r="B36" s="4"/>
    </row>
    <row r="37" spans="1:2" x14ac:dyDescent="0.3">
      <c r="A37" s="33"/>
      <c r="B37" s="4"/>
    </row>
    <row r="38" spans="1:2" x14ac:dyDescent="0.3">
      <c r="A38" s="33"/>
      <c r="B38" s="4"/>
    </row>
    <row r="39" spans="1:2" x14ac:dyDescent="0.3">
      <c r="A39" s="33"/>
      <c r="B39" s="4"/>
    </row>
    <row r="40" spans="1:2" x14ac:dyDescent="0.3">
      <c r="A40" s="33"/>
      <c r="B40" s="4"/>
    </row>
    <row r="41" spans="1:2" x14ac:dyDescent="0.3">
      <c r="A41" s="33"/>
      <c r="B41" s="4"/>
    </row>
    <row r="42" spans="1:2" x14ac:dyDescent="0.3">
      <c r="A42" s="33"/>
      <c r="B42" s="4"/>
    </row>
    <row r="43" spans="1:2" x14ac:dyDescent="0.3">
      <c r="A43" s="33"/>
      <c r="B43" s="4"/>
    </row>
    <row r="44" spans="1:2" x14ac:dyDescent="0.3">
      <c r="A44" s="33"/>
      <c r="B44" s="4"/>
    </row>
    <row r="45" spans="1:2" x14ac:dyDescent="0.3">
      <c r="A45" s="33"/>
      <c r="B45" s="4"/>
    </row>
  </sheetData>
  <mergeCells count="5">
    <mergeCell ref="A1:D1"/>
    <mergeCell ref="D16:D21"/>
    <mergeCell ref="A13:B13"/>
    <mergeCell ref="A3:B3"/>
    <mergeCell ref="D5:D8"/>
  </mergeCells>
  <dataValidations count="1">
    <dataValidation type="date" allowBlank="1" showErrorMessage="1" sqref="A16:A45" xr:uid="{00000000-0002-0000-0E00-000000000000}">
      <formula1>36526</formula1>
      <formula2>73051</formula2>
    </dataValidation>
  </dataValidations>
  <printOptions horizontalCentered="1"/>
  <pageMargins left="0.4" right="0.4" top="0.5" bottom="0.5" header="0.25" footer="0.25"/>
  <pageSetup paperSize="9" fitToHeight="0" orientation="portrait"/>
  <headerFooter>
    <oddFooter>&amp;C&amp;8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NoBadge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Annual timesheet</dc:title>
  <dc:subject>Annual timesheet</dc:subject>
  <dc:creator>NoBadge</dc:creator>
  <cp:keywords>NoBadge, timesheet, Excel</cp:keywords>
  <dc:description>https://nobadge.eu</dc:description>
  <cp:lastModifiedBy>NoBadge</cp:lastModifiedBy>
  <dcterms:created xsi:type="dcterms:W3CDTF">2026-10-22T16:55:20Z</dcterms:created>
  <dcterms:modified xsi:type="dcterms:W3CDTF">2026-10-22T16:55:37Z</dcterms:modified>
</cp:coreProperties>
</file>