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8A864311-E8C8-4B8C-9095-974049600EE1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țiuni" sheetId="1" r:id="rId1"/>
    <sheet name="Rezumat anual" sheetId="2" r:id="rId2"/>
    <sheet name="Ianuarie" sheetId="3" r:id="rId3"/>
    <sheet name="Februarie" sheetId="4" r:id="rId4"/>
    <sheet name="Martie" sheetId="5" r:id="rId5"/>
    <sheet name="Aprilie" sheetId="6" r:id="rId6"/>
    <sheet name="Mai" sheetId="7" r:id="rId7"/>
    <sheet name="Iunie" sheetId="8" r:id="rId8"/>
    <sheet name="Iulie" sheetId="9" r:id="rId9"/>
    <sheet name="August" sheetId="10" r:id="rId10"/>
    <sheet name="Septembrie" sheetId="11" r:id="rId11"/>
    <sheet name="Octombrie" sheetId="12" r:id="rId12"/>
    <sheet name="Noiembrie" sheetId="13" r:id="rId13"/>
    <sheet name="Decembrie" sheetId="14" r:id="rId14"/>
    <sheet name="Coduri și sărbători" sheetId="15" r:id="rId15"/>
  </sheets>
  <definedNames>
    <definedName name="AbsenceCodes">'Coduri și sărbători'!$A$5:$A$11</definedName>
    <definedName name="AbsenceNames">'Coduri și sărbători'!$B$5:$B$11</definedName>
    <definedName name="_xlnm.Print_Area" localSheetId="5">Aprilie!$A$1:$J$54</definedName>
    <definedName name="_xlnm.Print_Area" localSheetId="9">August!$A$1:$J$54</definedName>
    <definedName name="_xlnm.Print_Area" localSheetId="14">'Coduri și sărbători'!$A$1:$D$45</definedName>
    <definedName name="_xlnm.Print_Area" localSheetId="13">Decembrie!$A$1:$J$54</definedName>
    <definedName name="_xlnm.Print_Area" localSheetId="3">Februarie!$A$1:$J$54</definedName>
    <definedName name="_xlnm.Print_Area" localSheetId="2">Ianuarie!$A$1:$J$54</definedName>
    <definedName name="_xlnm.Print_Area" localSheetId="0">Instrucțiuni!$A$1:$C$15</definedName>
    <definedName name="_xlnm.Print_Area" localSheetId="8">Iulie!$A$1:$J$54</definedName>
    <definedName name="_xlnm.Print_Area" localSheetId="7">Iunie!$A$1:$J$54</definedName>
    <definedName name="_xlnm.Print_Area" localSheetId="6">Mai!$A$1:$J$54</definedName>
    <definedName name="_xlnm.Print_Area" localSheetId="4">Martie!$A$1:$J$54</definedName>
    <definedName name="_xlnm.Print_Area" localSheetId="12">Noiembrie!$A$1:$J$54</definedName>
    <definedName name="_xlnm.Print_Area" localSheetId="11">Octombrie!$A$1:$J$54</definedName>
    <definedName name="_xlnm.Print_Area" localSheetId="1">'Rezumat anual'!$A$1:$N$22</definedName>
    <definedName name="_xlnm.Print_Area" localSheetId="10">Septembrie!$A$1:$J$54</definedName>
    <definedName name="Holidays">'Coduri și sărbători'!$A$16:$A$45</definedName>
    <definedName name="_xlnm.Print_Titles" localSheetId="5">Aprilie!$9:$9</definedName>
    <definedName name="_xlnm.Print_Titles" localSheetId="9">August!$9:$9</definedName>
    <definedName name="_xlnm.Print_Titles" localSheetId="13">Decembrie!$9:$9</definedName>
    <definedName name="_xlnm.Print_Titles" localSheetId="3">Februarie!$9:$9</definedName>
    <definedName name="_xlnm.Print_Titles" localSheetId="2">Ianuarie!$9:$9</definedName>
    <definedName name="_xlnm.Print_Titles" localSheetId="8">Iulie!$9:$9</definedName>
    <definedName name="_xlnm.Print_Titles" localSheetId="7">Iunie!$9:$9</definedName>
    <definedName name="_xlnm.Print_Titles" localSheetId="6">Mai!$9:$9</definedName>
    <definedName name="_xlnm.Print_Titles" localSheetId="4">Martie!$9:$9</definedName>
    <definedName name="_xlnm.Print_Titles" localSheetId="12">Noiembrie!$9:$9</definedName>
    <definedName name="_xlnm.Print_Titles" localSheetId="11">Octombrie!$9:$9</definedName>
    <definedName name="_xlnm.Print_Titles" localSheetId="1">'Rezumat anual'!$9:$9</definedName>
    <definedName name="_xlnm.Print_Titles" localSheetId="10">Septembrie!$9:$9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5" l="1"/>
  <c r="G49" i="14"/>
  <c r="F49" i="14"/>
  <c r="E49" i="14"/>
  <c r="D49" i="14"/>
  <c r="C49" i="14"/>
  <c r="B49" i="14"/>
  <c r="A49" i="14"/>
  <c r="G48" i="14"/>
  <c r="F48" i="14"/>
  <c r="E48" i="14"/>
  <c r="D48" i="14"/>
  <c r="C48" i="14"/>
  <c r="B48" i="14"/>
  <c r="A48" i="14"/>
  <c r="I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I7" i="14"/>
  <c r="I6" i="14"/>
  <c r="J45" i="14" s="1"/>
  <c r="N21" i="2" s="1"/>
  <c r="C6" i="14"/>
  <c r="I5" i="14"/>
  <c r="C5" i="14"/>
  <c r="J4" i="14"/>
  <c r="C4" i="14"/>
  <c r="G49" i="13"/>
  <c r="F49" i="13"/>
  <c r="E49" i="13"/>
  <c r="D49" i="13"/>
  <c r="C49" i="13"/>
  <c r="B49" i="13"/>
  <c r="A49" i="13"/>
  <c r="G48" i="13"/>
  <c r="F48" i="13"/>
  <c r="E48" i="13"/>
  <c r="D48" i="13"/>
  <c r="C48" i="13"/>
  <c r="B48" i="13"/>
  <c r="A48" i="13"/>
  <c r="I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I7" i="13"/>
  <c r="I6" i="13"/>
  <c r="J45" i="13" s="1"/>
  <c r="N20" i="2" s="1"/>
  <c r="C6" i="13"/>
  <c r="I5" i="13"/>
  <c r="C5" i="13"/>
  <c r="J4" i="13"/>
  <c r="C4" i="13"/>
  <c r="G49" i="12"/>
  <c r="M19" i="2" s="1"/>
  <c r="F49" i="12"/>
  <c r="L19" i="2" s="1"/>
  <c r="E49" i="12"/>
  <c r="K19" i="2" s="1"/>
  <c r="D49" i="12"/>
  <c r="J19" i="2" s="1"/>
  <c r="C49" i="12"/>
  <c r="I19" i="2" s="1"/>
  <c r="B49" i="12"/>
  <c r="H19" i="2" s="1"/>
  <c r="A49" i="12"/>
  <c r="G19" i="2" s="1"/>
  <c r="G48" i="12"/>
  <c r="F48" i="12"/>
  <c r="E48" i="12"/>
  <c r="D48" i="12"/>
  <c r="C48" i="12"/>
  <c r="B48" i="12"/>
  <c r="A48" i="12"/>
  <c r="I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I7" i="12"/>
  <c r="I6" i="12"/>
  <c r="J45" i="12" s="1"/>
  <c r="N19" i="2" s="1"/>
  <c r="C6" i="12"/>
  <c r="I5" i="12"/>
  <c r="C5" i="12"/>
  <c r="J4" i="12"/>
  <c r="C4" i="12"/>
  <c r="G49" i="11"/>
  <c r="M18" i="2" s="1"/>
  <c r="F49" i="11"/>
  <c r="L18" i="2" s="1"/>
  <c r="E49" i="11"/>
  <c r="K18" i="2" s="1"/>
  <c r="D49" i="11"/>
  <c r="J18" i="2" s="1"/>
  <c r="C49" i="11"/>
  <c r="I18" i="2" s="1"/>
  <c r="B49" i="11"/>
  <c r="H18" i="2" s="1"/>
  <c r="A49" i="11"/>
  <c r="G18" i="2" s="1"/>
  <c r="G48" i="11"/>
  <c r="F48" i="11"/>
  <c r="E48" i="11"/>
  <c r="D48" i="11"/>
  <c r="C48" i="11"/>
  <c r="B48" i="11"/>
  <c r="A48" i="11"/>
  <c r="I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I7" i="11"/>
  <c r="I6" i="11"/>
  <c r="J45" i="11" s="1"/>
  <c r="N18" i="2" s="1"/>
  <c r="C6" i="11"/>
  <c r="I5" i="11"/>
  <c r="C5" i="11"/>
  <c r="J4" i="11"/>
  <c r="C4" i="11"/>
  <c r="G49" i="10"/>
  <c r="M17" i="2" s="1"/>
  <c r="F49" i="10"/>
  <c r="L17" i="2" s="1"/>
  <c r="E49" i="10"/>
  <c r="K17" i="2" s="1"/>
  <c r="D49" i="10"/>
  <c r="J17" i="2" s="1"/>
  <c r="C49" i="10"/>
  <c r="I17" i="2" s="1"/>
  <c r="B49" i="10"/>
  <c r="H17" i="2" s="1"/>
  <c r="A49" i="10"/>
  <c r="G17" i="2" s="1"/>
  <c r="G48" i="10"/>
  <c r="F48" i="10"/>
  <c r="E48" i="10"/>
  <c r="D48" i="10"/>
  <c r="C48" i="10"/>
  <c r="B48" i="10"/>
  <c r="A48" i="10"/>
  <c r="I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I7" i="10"/>
  <c r="I6" i="10"/>
  <c r="J45" i="10" s="1"/>
  <c r="N17" i="2" s="1"/>
  <c r="C6" i="10"/>
  <c r="I5" i="10"/>
  <c r="C5" i="10"/>
  <c r="J4" i="10"/>
  <c r="C4" i="10"/>
  <c r="G49" i="9"/>
  <c r="M16" i="2" s="1"/>
  <c r="F49" i="9"/>
  <c r="L16" i="2" s="1"/>
  <c r="E49" i="9"/>
  <c r="K16" i="2" s="1"/>
  <c r="D49" i="9"/>
  <c r="J16" i="2" s="1"/>
  <c r="C49" i="9"/>
  <c r="I16" i="2" s="1"/>
  <c r="B49" i="9"/>
  <c r="H16" i="2" s="1"/>
  <c r="A49" i="9"/>
  <c r="G16" i="2" s="1"/>
  <c r="G48" i="9"/>
  <c r="F48" i="9"/>
  <c r="E48" i="9"/>
  <c r="D48" i="9"/>
  <c r="C48" i="9"/>
  <c r="B48" i="9"/>
  <c r="A48" i="9"/>
  <c r="I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I7" i="9"/>
  <c r="I6" i="9"/>
  <c r="J45" i="9" s="1"/>
  <c r="N16" i="2" s="1"/>
  <c r="C6" i="9"/>
  <c r="I5" i="9"/>
  <c r="C5" i="9"/>
  <c r="J4" i="9"/>
  <c r="C4" i="9"/>
  <c r="G49" i="8"/>
  <c r="M15" i="2" s="1"/>
  <c r="F49" i="8"/>
  <c r="L15" i="2" s="1"/>
  <c r="E49" i="8"/>
  <c r="K15" i="2" s="1"/>
  <c r="D49" i="8"/>
  <c r="J15" i="2" s="1"/>
  <c r="C49" i="8"/>
  <c r="I15" i="2" s="1"/>
  <c r="B49" i="8"/>
  <c r="H15" i="2" s="1"/>
  <c r="A49" i="8"/>
  <c r="G15" i="2" s="1"/>
  <c r="G48" i="8"/>
  <c r="F48" i="8"/>
  <c r="E48" i="8"/>
  <c r="D48" i="8"/>
  <c r="C48" i="8"/>
  <c r="B48" i="8"/>
  <c r="A48" i="8"/>
  <c r="J45" i="8"/>
  <c r="N15" i="2" s="1"/>
  <c r="I41" i="8"/>
  <c r="F40" i="8"/>
  <c r="A40" i="8"/>
  <c r="B40" i="8" s="1"/>
  <c r="F39" i="8"/>
  <c r="A39" i="8"/>
  <c r="B39" i="8" s="1"/>
  <c r="F38" i="8"/>
  <c r="A38" i="8"/>
  <c r="B38" i="8" s="1"/>
  <c r="F37" i="8"/>
  <c r="A37" i="8"/>
  <c r="B37" i="8" s="1"/>
  <c r="F36" i="8"/>
  <c r="A36" i="8"/>
  <c r="B36" i="8" s="1"/>
  <c r="F35" i="8"/>
  <c r="A35" i="8"/>
  <c r="B35" i="8" s="1"/>
  <c r="F34" i="8"/>
  <c r="A34" i="8"/>
  <c r="B34" i="8" s="1"/>
  <c r="F33" i="8"/>
  <c r="A33" i="8"/>
  <c r="B33" i="8" s="1"/>
  <c r="F32" i="8"/>
  <c r="A32" i="8"/>
  <c r="B32" i="8" s="1"/>
  <c r="F31" i="8"/>
  <c r="A31" i="8"/>
  <c r="B31" i="8" s="1"/>
  <c r="F30" i="8"/>
  <c r="A30" i="8"/>
  <c r="B30" i="8" s="1"/>
  <c r="F29" i="8"/>
  <c r="A29" i="8"/>
  <c r="B29" i="8" s="1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I7" i="8"/>
  <c r="I6" i="8"/>
  <c r="C6" i="8"/>
  <c r="I5" i="8"/>
  <c r="C5" i="8"/>
  <c r="J4" i="8"/>
  <c r="C4" i="8"/>
  <c r="G49" i="7"/>
  <c r="F49" i="7"/>
  <c r="E49" i="7"/>
  <c r="D49" i="7"/>
  <c r="C49" i="7"/>
  <c r="B49" i="7"/>
  <c r="A49" i="7"/>
  <c r="G48" i="7"/>
  <c r="F48" i="7"/>
  <c r="E48" i="7"/>
  <c r="D48" i="7"/>
  <c r="C48" i="7"/>
  <c r="B48" i="7"/>
  <c r="A48" i="7"/>
  <c r="I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I7" i="7"/>
  <c r="I6" i="7"/>
  <c r="J45" i="7" s="1"/>
  <c r="N14" i="2" s="1"/>
  <c r="C6" i="7"/>
  <c r="I5" i="7"/>
  <c r="C5" i="7"/>
  <c r="J4" i="7"/>
  <c r="C4" i="7"/>
  <c r="G49" i="6"/>
  <c r="F49" i="6"/>
  <c r="E49" i="6"/>
  <c r="D49" i="6"/>
  <c r="C49" i="6"/>
  <c r="B49" i="6"/>
  <c r="A49" i="6"/>
  <c r="G48" i="6"/>
  <c r="F48" i="6"/>
  <c r="E48" i="6"/>
  <c r="D48" i="6"/>
  <c r="C48" i="6"/>
  <c r="B48" i="6"/>
  <c r="A48" i="6"/>
  <c r="I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I7" i="6"/>
  <c r="I6" i="6"/>
  <c r="J45" i="6" s="1"/>
  <c r="N13" i="2" s="1"/>
  <c r="C6" i="6"/>
  <c r="I5" i="6"/>
  <c r="C5" i="6"/>
  <c r="J4" i="6"/>
  <c r="C4" i="6"/>
  <c r="G49" i="5"/>
  <c r="F49" i="5"/>
  <c r="E49" i="5"/>
  <c r="D49" i="5"/>
  <c r="C49" i="5"/>
  <c r="B49" i="5"/>
  <c r="A49" i="5"/>
  <c r="G48" i="5"/>
  <c r="F48" i="5"/>
  <c r="E48" i="5"/>
  <c r="D48" i="5"/>
  <c r="C48" i="5"/>
  <c r="B48" i="5"/>
  <c r="A48" i="5"/>
  <c r="I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I7" i="5"/>
  <c r="I6" i="5"/>
  <c r="J45" i="5" s="1"/>
  <c r="N12" i="2" s="1"/>
  <c r="C6" i="5"/>
  <c r="I5" i="5"/>
  <c r="C5" i="5"/>
  <c r="J4" i="5"/>
  <c r="C4" i="5"/>
  <c r="G49" i="4"/>
  <c r="F49" i="4"/>
  <c r="E49" i="4"/>
  <c r="D49" i="4"/>
  <c r="C49" i="4"/>
  <c r="B49" i="4"/>
  <c r="A49" i="4"/>
  <c r="G48" i="4"/>
  <c r="F48" i="4"/>
  <c r="E48" i="4"/>
  <c r="D48" i="4"/>
  <c r="C48" i="4"/>
  <c r="B48" i="4"/>
  <c r="A48" i="4"/>
  <c r="I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I7" i="4"/>
  <c r="I6" i="4"/>
  <c r="J45" i="4" s="1"/>
  <c r="N11" i="2" s="1"/>
  <c r="C6" i="4"/>
  <c r="I5" i="4"/>
  <c r="C5" i="4"/>
  <c r="J4" i="4"/>
  <c r="C4" i="4"/>
  <c r="G49" i="3"/>
  <c r="F49" i="3"/>
  <c r="E49" i="3"/>
  <c r="D49" i="3"/>
  <c r="C49" i="3"/>
  <c r="B49" i="3"/>
  <c r="A49" i="3"/>
  <c r="G48" i="3"/>
  <c r="F48" i="3"/>
  <c r="E48" i="3"/>
  <c r="D48" i="3"/>
  <c r="C48" i="3"/>
  <c r="B48" i="3"/>
  <c r="A48" i="3"/>
  <c r="I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I7" i="3"/>
  <c r="I6" i="3"/>
  <c r="J45" i="3" s="1"/>
  <c r="N10" i="2" s="1"/>
  <c r="C6" i="3"/>
  <c r="I5" i="3"/>
  <c r="C5" i="3"/>
  <c r="J4" i="3"/>
  <c r="C4" i="3"/>
  <c r="M21" i="2"/>
  <c r="L21" i="2"/>
  <c r="K21" i="2"/>
  <c r="J21" i="2"/>
  <c r="I21" i="2"/>
  <c r="H21" i="2"/>
  <c r="G21" i="2"/>
  <c r="M20" i="2"/>
  <c r="L20" i="2"/>
  <c r="K20" i="2"/>
  <c r="J20" i="2"/>
  <c r="I20" i="2"/>
  <c r="H20" i="2"/>
  <c r="G20" i="2"/>
  <c r="M14" i="2"/>
  <c r="L14" i="2"/>
  <c r="K14" i="2"/>
  <c r="J14" i="2"/>
  <c r="I14" i="2"/>
  <c r="H14" i="2"/>
  <c r="G14" i="2"/>
  <c r="M13" i="2"/>
  <c r="L13" i="2"/>
  <c r="K13" i="2"/>
  <c r="J13" i="2"/>
  <c r="I13" i="2"/>
  <c r="H13" i="2"/>
  <c r="G13" i="2"/>
  <c r="M12" i="2"/>
  <c r="L12" i="2"/>
  <c r="K12" i="2"/>
  <c r="J12" i="2"/>
  <c r="I12" i="2"/>
  <c r="H12" i="2"/>
  <c r="G12" i="2"/>
  <c r="M11" i="2"/>
  <c r="L11" i="2"/>
  <c r="K11" i="2"/>
  <c r="J11" i="2"/>
  <c r="I11" i="2"/>
  <c r="H11" i="2"/>
  <c r="G11" i="2"/>
  <c r="M10" i="2"/>
  <c r="L10" i="2"/>
  <c r="K10" i="2"/>
  <c r="J10" i="2"/>
  <c r="I10" i="2"/>
  <c r="H10" i="2"/>
  <c r="G10" i="2"/>
  <c r="M9" i="2"/>
  <c r="L9" i="2"/>
  <c r="K9" i="2"/>
  <c r="J9" i="2"/>
  <c r="I9" i="2"/>
  <c r="H9" i="2"/>
  <c r="G9" i="2"/>
  <c r="G40" i="12" l="1"/>
  <c r="H40" i="12"/>
  <c r="I45" i="12"/>
  <c r="F19" i="2" s="1"/>
  <c r="F41" i="12"/>
  <c r="H31" i="11"/>
  <c r="G31" i="11"/>
  <c r="G34" i="10"/>
  <c r="H34" i="10"/>
  <c r="A39" i="10"/>
  <c r="B39" i="10" s="1"/>
  <c r="A36" i="10"/>
  <c r="B36" i="10" s="1"/>
  <c r="A40" i="10"/>
  <c r="B40" i="10" s="1"/>
  <c r="A38" i="10"/>
  <c r="B38" i="10" s="1"/>
  <c r="A37" i="10"/>
  <c r="B37" i="10" s="1"/>
  <c r="A35" i="10"/>
  <c r="B35" i="10" s="1"/>
  <c r="G28" i="8"/>
  <c r="H28" i="8"/>
  <c r="G22" i="6"/>
  <c r="H22" i="6"/>
  <c r="A29" i="6"/>
  <c r="B29" i="6" s="1"/>
  <c r="A28" i="6"/>
  <c r="B28" i="6" s="1"/>
  <c r="A27" i="6"/>
  <c r="B27" i="6" s="1"/>
  <c r="A26" i="6"/>
  <c r="B26" i="6" s="1"/>
  <c r="A25" i="6"/>
  <c r="B25" i="6" s="1"/>
  <c r="A24" i="6"/>
  <c r="B24" i="6" s="1"/>
  <c r="A23" i="6"/>
  <c r="B23" i="6" s="1"/>
  <c r="A35" i="6"/>
  <c r="B35" i="6" s="1"/>
  <c r="A40" i="6"/>
  <c r="B40" i="6" s="1"/>
  <c r="A39" i="6"/>
  <c r="B39" i="6" s="1"/>
  <c r="A38" i="6"/>
  <c r="B38" i="6" s="1"/>
  <c r="A37" i="6"/>
  <c r="B37" i="6" s="1"/>
  <c r="A36" i="6"/>
  <c r="B36" i="6" s="1"/>
  <c r="A34" i="6"/>
  <c r="B34" i="6" s="1"/>
  <c r="A33" i="6"/>
  <c r="B33" i="6" s="1"/>
  <c r="A32" i="6"/>
  <c r="B32" i="6" s="1"/>
  <c r="A31" i="6"/>
  <c r="B31" i="6" s="1"/>
  <c r="A30" i="6"/>
  <c r="B30" i="6" s="1"/>
  <c r="G24" i="4"/>
  <c r="H24" i="4"/>
  <c r="G16" i="4"/>
  <c r="H16" i="4"/>
  <c r="A27" i="4"/>
  <c r="B27" i="4" s="1"/>
  <c r="A28" i="4"/>
  <c r="B28" i="4" s="1"/>
  <c r="A29" i="4"/>
  <c r="B29" i="4" s="1"/>
  <c r="A30" i="4"/>
  <c r="B30" i="4" s="1"/>
  <c r="A31" i="4"/>
  <c r="B31" i="4" s="1"/>
  <c r="A32" i="4"/>
  <c r="B32" i="4" s="1"/>
  <c r="A33" i="4"/>
  <c r="B33" i="4" s="1"/>
  <c r="A34" i="4"/>
  <c r="B34" i="4" s="1"/>
  <c r="A35" i="4"/>
  <c r="B35" i="4" s="1"/>
  <c r="A36" i="4"/>
  <c r="B36" i="4" s="1"/>
  <c r="A37" i="4"/>
  <c r="B37" i="4" s="1"/>
  <c r="A38" i="4"/>
  <c r="B38" i="4" s="1"/>
  <c r="A39" i="4"/>
  <c r="B39" i="4" s="1"/>
  <c r="A40" i="4"/>
  <c r="B40" i="4" s="1"/>
  <c r="A25" i="4"/>
  <c r="B25" i="4" s="1"/>
  <c r="A26" i="4"/>
  <c r="B26" i="4" s="1"/>
  <c r="A24" i="4"/>
  <c r="B24" i="4" s="1"/>
  <c r="A23" i="4"/>
  <c r="B23" i="4" s="1"/>
  <c r="A22" i="4"/>
  <c r="B22" i="4" s="1"/>
  <c r="A21" i="4"/>
  <c r="B21" i="4" s="1"/>
  <c r="A20" i="4"/>
  <c r="B20" i="4" s="1"/>
  <c r="A19" i="4"/>
  <c r="B19" i="4" s="1"/>
  <c r="A18" i="4"/>
  <c r="B18" i="4" s="1"/>
  <c r="A17" i="4"/>
  <c r="B17" i="4" s="1"/>
  <c r="A17" i="15"/>
  <c r="A16" i="15"/>
  <c r="H40" i="14"/>
  <c r="G40" i="14"/>
  <c r="H39" i="14"/>
  <c r="G39" i="14"/>
  <c r="H38" i="14"/>
  <c r="G38" i="14"/>
  <c r="H37" i="14"/>
  <c r="G37" i="14"/>
  <c r="H36" i="14"/>
  <c r="G36" i="14"/>
  <c r="H35" i="14"/>
  <c r="G35" i="14"/>
  <c r="G34" i="14"/>
  <c r="H34" i="14"/>
  <c r="G33" i="14"/>
  <c r="H33" i="14"/>
  <c r="H32" i="14"/>
  <c r="G32" i="14"/>
  <c r="H31" i="14"/>
  <c r="G31" i="14"/>
  <c r="H30" i="14"/>
  <c r="G30" i="14"/>
  <c r="H29" i="14"/>
  <c r="G29" i="14"/>
  <c r="H28" i="14"/>
  <c r="G28" i="14"/>
  <c r="H27" i="14"/>
  <c r="G27" i="14"/>
  <c r="H26" i="14"/>
  <c r="G26" i="14"/>
  <c r="H25" i="14"/>
  <c r="G25" i="14"/>
  <c r="H24" i="14"/>
  <c r="G24" i="14"/>
  <c r="H23" i="14"/>
  <c r="G23" i="14"/>
  <c r="G22" i="14"/>
  <c r="H22" i="14"/>
  <c r="H21" i="14"/>
  <c r="G21" i="14"/>
  <c r="H20" i="14"/>
  <c r="G20" i="14"/>
  <c r="H19" i="14"/>
  <c r="G19" i="14"/>
  <c r="H18" i="14"/>
  <c r="G18" i="14"/>
  <c r="H17" i="14"/>
  <c r="G17" i="14"/>
  <c r="H16" i="14"/>
  <c r="G16" i="14"/>
  <c r="H15" i="14"/>
  <c r="G15" i="14"/>
  <c r="H14" i="14"/>
  <c r="G14" i="14"/>
  <c r="G13" i="14"/>
  <c r="H13" i="14"/>
  <c r="G12" i="14"/>
  <c r="H12" i="14"/>
  <c r="H11" i="14"/>
  <c r="G11" i="14"/>
  <c r="I45" i="14"/>
  <c r="F21" i="2" s="1"/>
  <c r="F41" i="14"/>
  <c r="H10" i="14"/>
  <c r="H41" i="14" s="1"/>
  <c r="G10" i="14"/>
  <c r="G41" i="14" s="1"/>
  <c r="A36" i="14"/>
  <c r="B36" i="14" s="1"/>
  <c r="A35" i="14"/>
  <c r="B35" i="14" s="1"/>
  <c r="A34" i="14"/>
  <c r="B34" i="14" s="1"/>
  <c r="A33" i="14"/>
  <c r="B33" i="14" s="1"/>
  <c r="A32" i="14"/>
  <c r="B32" i="14" s="1"/>
  <c r="A31" i="14"/>
  <c r="B31" i="14" s="1"/>
  <c r="A30" i="14"/>
  <c r="B30" i="14" s="1"/>
  <c r="A29" i="14"/>
  <c r="B29" i="14" s="1"/>
  <c r="A28" i="14"/>
  <c r="B28" i="14" s="1"/>
  <c r="A27" i="14"/>
  <c r="B27" i="14" s="1"/>
  <c r="A26" i="14"/>
  <c r="B26" i="14" s="1"/>
  <c r="A25" i="14"/>
  <c r="B25" i="14" s="1"/>
  <c r="A24" i="14"/>
  <c r="B24" i="14" s="1"/>
  <c r="A23" i="14"/>
  <c r="B23" i="14" s="1"/>
  <c r="A22" i="14"/>
  <c r="B22" i="14" s="1"/>
  <c r="A21" i="14"/>
  <c r="B21" i="14" s="1"/>
  <c r="A20" i="14"/>
  <c r="B20" i="14" s="1"/>
  <c r="A19" i="14"/>
  <c r="B19" i="14" s="1"/>
  <c r="A18" i="14"/>
  <c r="B18" i="14" s="1"/>
  <c r="A17" i="14"/>
  <c r="B17" i="14" s="1"/>
  <c r="A16" i="14"/>
  <c r="B16" i="14" s="1"/>
  <c r="A15" i="14"/>
  <c r="B15" i="14" s="1"/>
  <c r="A14" i="14"/>
  <c r="B14" i="14" s="1"/>
  <c r="A13" i="14"/>
  <c r="B13" i="14" s="1"/>
  <c r="A12" i="14"/>
  <c r="B12" i="14" s="1"/>
  <c r="A40" i="14"/>
  <c r="B40" i="14" s="1"/>
  <c r="A39" i="14"/>
  <c r="B39" i="14" s="1"/>
  <c r="A11" i="14"/>
  <c r="B11" i="14" s="1"/>
  <c r="A38" i="14"/>
  <c r="B38" i="14" s="1"/>
  <c r="A37" i="14"/>
  <c r="B37" i="14" s="1"/>
  <c r="A10" i="14"/>
  <c r="H40" i="13"/>
  <c r="G40" i="13"/>
  <c r="H39" i="13"/>
  <c r="G39" i="13"/>
  <c r="H38" i="13"/>
  <c r="G38" i="13"/>
  <c r="H37" i="13"/>
  <c r="G37" i="13"/>
  <c r="H36" i="13"/>
  <c r="G36" i="13"/>
  <c r="G35" i="13"/>
  <c r="H35" i="13"/>
  <c r="H34" i="13"/>
  <c r="G34" i="13"/>
  <c r="H33" i="13"/>
  <c r="G33" i="13"/>
  <c r="H32" i="13"/>
  <c r="G32" i="13"/>
  <c r="H31" i="13"/>
  <c r="G31" i="13"/>
  <c r="H30" i="13"/>
  <c r="G30" i="13"/>
  <c r="G29" i="13"/>
  <c r="H29" i="13"/>
  <c r="H28" i="13"/>
  <c r="G28" i="13"/>
  <c r="H27" i="13"/>
  <c r="G27" i="13"/>
  <c r="H26" i="13"/>
  <c r="G26" i="13"/>
  <c r="G25" i="13"/>
  <c r="H25" i="13"/>
  <c r="H24" i="13"/>
  <c r="G24" i="13"/>
  <c r="G23" i="13"/>
  <c r="H23" i="13"/>
  <c r="G22" i="13"/>
  <c r="H22" i="13"/>
  <c r="H21" i="13"/>
  <c r="G21" i="13"/>
  <c r="G20" i="13"/>
  <c r="H20" i="13"/>
  <c r="H19" i="13"/>
  <c r="G19" i="13"/>
  <c r="H18" i="13"/>
  <c r="G18" i="13"/>
  <c r="H17" i="13"/>
  <c r="G17" i="13"/>
  <c r="G16" i="13"/>
  <c r="H16" i="13"/>
  <c r="H15" i="13"/>
  <c r="G15" i="13"/>
  <c r="H14" i="13"/>
  <c r="G14" i="13"/>
  <c r="H13" i="13"/>
  <c r="G13" i="13"/>
  <c r="H12" i="13"/>
  <c r="G12" i="13"/>
  <c r="H11" i="13"/>
  <c r="G11" i="13"/>
  <c r="I45" i="13"/>
  <c r="F20" i="2" s="1"/>
  <c r="F41" i="13"/>
  <c r="H10" i="13"/>
  <c r="H41" i="13" s="1"/>
  <c r="G10" i="13"/>
  <c r="G41" i="13" s="1"/>
  <c r="A28" i="13"/>
  <c r="B28" i="13" s="1"/>
  <c r="A27" i="13"/>
  <c r="B27" i="13" s="1"/>
  <c r="A26" i="13"/>
  <c r="B26" i="13" s="1"/>
  <c r="A25" i="13"/>
  <c r="B25" i="13" s="1"/>
  <c r="A24" i="13"/>
  <c r="B24" i="13" s="1"/>
  <c r="A23" i="13"/>
  <c r="B23" i="13" s="1"/>
  <c r="A22" i="13"/>
  <c r="B22" i="13" s="1"/>
  <c r="A20" i="13"/>
  <c r="B20" i="13" s="1"/>
  <c r="A19" i="13"/>
  <c r="B19" i="13" s="1"/>
  <c r="A18" i="13"/>
  <c r="B18" i="13" s="1"/>
  <c r="A17" i="13"/>
  <c r="B17" i="13" s="1"/>
  <c r="A34" i="13"/>
  <c r="B34" i="13" s="1"/>
  <c r="A16" i="13"/>
  <c r="B16" i="13" s="1"/>
  <c r="A40" i="13"/>
  <c r="B40" i="13" s="1"/>
  <c r="A39" i="13"/>
  <c r="B39" i="13" s="1"/>
  <c r="A15" i="13"/>
  <c r="B15" i="13" s="1"/>
  <c r="A38" i="13"/>
  <c r="B38" i="13" s="1"/>
  <c r="A37" i="13"/>
  <c r="B37" i="13" s="1"/>
  <c r="A14" i="13"/>
  <c r="B14" i="13" s="1"/>
  <c r="A21" i="13"/>
  <c r="B21" i="13" s="1"/>
  <c r="A36" i="13"/>
  <c r="B36" i="13" s="1"/>
  <c r="A13" i="13"/>
  <c r="B13" i="13" s="1"/>
  <c r="A35" i="13"/>
  <c r="B35" i="13" s="1"/>
  <c r="A33" i="13"/>
  <c r="B33" i="13" s="1"/>
  <c r="A12" i="13"/>
  <c r="B12" i="13" s="1"/>
  <c r="A32" i="13"/>
  <c r="B32" i="13" s="1"/>
  <c r="A31" i="13"/>
  <c r="B31" i="13" s="1"/>
  <c r="A11" i="13"/>
  <c r="B11" i="13" s="1"/>
  <c r="A30" i="13"/>
  <c r="B30" i="13" s="1"/>
  <c r="A29" i="13"/>
  <c r="B29" i="13" s="1"/>
  <c r="A10" i="13"/>
  <c r="B19" i="2"/>
  <c r="E19" i="2" s="1"/>
  <c r="A45" i="12"/>
  <c r="G45" i="12"/>
  <c r="G39" i="12"/>
  <c r="H39" i="12"/>
  <c r="H38" i="12"/>
  <c r="G38" i="12"/>
  <c r="H37" i="12"/>
  <c r="G37" i="12"/>
  <c r="H36" i="12"/>
  <c r="G36" i="12"/>
  <c r="H35" i="12"/>
  <c r="G35" i="12"/>
  <c r="H34" i="12"/>
  <c r="G34" i="12"/>
  <c r="H33" i="12"/>
  <c r="G33" i="12"/>
  <c r="G32" i="12"/>
  <c r="H32" i="12"/>
  <c r="G31" i="12"/>
  <c r="H31" i="12"/>
  <c r="G30" i="12"/>
  <c r="H30" i="12"/>
  <c r="H29" i="12"/>
  <c r="G29" i="12"/>
  <c r="H28" i="12"/>
  <c r="G28" i="12"/>
  <c r="G27" i="12"/>
  <c r="H27" i="12"/>
  <c r="G26" i="12"/>
  <c r="H26" i="12"/>
  <c r="H25" i="12"/>
  <c r="G25" i="12"/>
  <c r="G24" i="12"/>
  <c r="H24" i="12"/>
  <c r="G23" i="12"/>
  <c r="H23" i="12"/>
  <c r="G22" i="12"/>
  <c r="H22" i="12"/>
  <c r="H21" i="12"/>
  <c r="G21" i="12"/>
  <c r="H20" i="12"/>
  <c r="G20" i="12"/>
  <c r="G19" i="12"/>
  <c r="H19" i="12"/>
  <c r="H18" i="12"/>
  <c r="G18" i="12"/>
  <c r="H17" i="12"/>
  <c r="G17" i="12"/>
  <c r="H16" i="12"/>
  <c r="G16" i="12"/>
  <c r="H15" i="12"/>
  <c r="G15" i="12"/>
  <c r="H14" i="12"/>
  <c r="G14" i="12"/>
  <c r="H13" i="12"/>
  <c r="G13" i="12"/>
  <c r="H12" i="12"/>
  <c r="G12" i="12"/>
  <c r="H11" i="12"/>
  <c r="G11" i="12"/>
  <c r="H10" i="12"/>
  <c r="H41" i="12" s="1"/>
  <c r="G10" i="12"/>
  <c r="G41" i="12" s="1"/>
  <c r="A24" i="12"/>
  <c r="B24" i="12" s="1"/>
  <c r="A23" i="12"/>
  <c r="B23" i="12" s="1"/>
  <c r="A21" i="12"/>
  <c r="B21" i="12" s="1"/>
  <c r="A29" i="12"/>
  <c r="B29" i="12" s="1"/>
  <c r="A20" i="12"/>
  <c r="B20" i="12" s="1"/>
  <c r="A19" i="12"/>
  <c r="B19" i="12" s="1"/>
  <c r="A18" i="12"/>
  <c r="B18" i="12" s="1"/>
  <c r="A17" i="12"/>
  <c r="B17" i="12" s="1"/>
  <c r="A37" i="12"/>
  <c r="B37" i="12" s="1"/>
  <c r="A36" i="12"/>
  <c r="B36" i="12" s="1"/>
  <c r="A35" i="12"/>
  <c r="B35" i="12" s="1"/>
  <c r="A34" i="12"/>
  <c r="B34" i="12" s="1"/>
  <c r="A33" i="12"/>
  <c r="B33" i="12" s="1"/>
  <c r="A15" i="12"/>
  <c r="B15" i="12" s="1"/>
  <c r="A22" i="12"/>
  <c r="B22" i="12" s="1"/>
  <c r="A32" i="12"/>
  <c r="B32" i="12" s="1"/>
  <c r="A14" i="12"/>
  <c r="B14" i="12" s="1"/>
  <c r="A31" i="12"/>
  <c r="B31" i="12" s="1"/>
  <c r="A30" i="12"/>
  <c r="B30" i="12" s="1"/>
  <c r="A13" i="12"/>
  <c r="B13" i="12" s="1"/>
  <c r="A28" i="12"/>
  <c r="B28" i="12" s="1"/>
  <c r="A27" i="12"/>
  <c r="B27" i="12" s="1"/>
  <c r="A12" i="12"/>
  <c r="B12" i="12" s="1"/>
  <c r="A26" i="12"/>
  <c r="B26" i="12" s="1"/>
  <c r="A11" i="12"/>
  <c r="B11" i="12" s="1"/>
  <c r="A25" i="12"/>
  <c r="B25" i="12" s="1"/>
  <c r="A16" i="12"/>
  <c r="B16" i="12" s="1"/>
  <c r="A10" i="12"/>
  <c r="A38" i="12"/>
  <c r="B38" i="12" s="1"/>
  <c r="A39" i="12"/>
  <c r="B39" i="12" s="1"/>
  <c r="A40" i="12"/>
  <c r="B40" i="12" s="1"/>
  <c r="H40" i="11"/>
  <c r="G40" i="11"/>
  <c r="H39" i="11"/>
  <c r="G39" i="11"/>
  <c r="G38" i="11"/>
  <c r="H38" i="11"/>
  <c r="G37" i="11"/>
  <c r="H37" i="11"/>
  <c r="H36" i="11"/>
  <c r="G36" i="11"/>
  <c r="G35" i="11"/>
  <c r="H35" i="11"/>
  <c r="G34" i="11"/>
  <c r="H34" i="11"/>
  <c r="H33" i="11"/>
  <c r="G33" i="11"/>
  <c r="G32" i="11"/>
  <c r="H32" i="11"/>
  <c r="G30" i="11"/>
  <c r="H30" i="11"/>
  <c r="H29" i="11"/>
  <c r="G29" i="11"/>
  <c r="G28" i="11"/>
  <c r="H28" i="11"/>
  <c r="H27" i="11"/>
  <c r="G27" i="11"/>
  <c r="H26" i="11"/>
  <c r="G26" i="11"/>
  <c r="G25" i="11"/>
  <c r="H25" i="11"/>
  <c r="G24" i="11"/>
  <c r="H24" i="11"/>
  <c r="G23" i="11"/>
  <c r="H23" i="11"/>
  <c r="H22" i="11"/>
  <c r="G22" i="11"/>
  <c r="H21" i="11"/>
  <c r="G21" i="11"/>
  <c r="G20" i="11"/>
  <c r="H20" i="11"/>
  <c r="H19" i="11"/>
  <c r="G19" i="11"/>
  <c r="H18" i="11"/>
  <c r="G18" i="11"/>
  <c r="H17" i="11"/>
  <c r="G17" i="11"/>
  <c r="G16" i="11"/>
  <c r="H16" i="11"/>
  <c r="H15" i="11"/>
  <c r="G15" i="11"/>
  <c r="G14" i="11"/>
  <c r="H14" i="11"/>
  <c r="H13" i="11"/>
  <c r="G13" i="11"/>
  <c r="G12" i="11"/>
  <c r="H12" i="11"/>
  <c r="H11" i="11"/>
  <c r="G11" i="11"/>
  <c r="F41" i="11"/>
  <c r="G10" i="11"/>
  <c r="H10" i="11"/>
  <c r="I45" i="11"/>
  <c r="F18" i="2" s="1"/>
  <c r="A18" i="11"/>
  <c r="B18" i="11" s="1"/>
  <c r="A15" i="11"/>
  <c r="B15" i="11" s="1"/>
  <c r="A13" i="11"/>
  <c r="B13" i="11" s="1"/>
  <c r="A33" i="11"/>
  <c r="B33" i="11" s="1"/>
  <c r="A32" i="11"/>
  <c r="B32" i="11" s="1"/>
  <c r="A27" i="11"/>
  <c r="B27" i="11" s="1"/>
  <c r="A24" i="11"/>
  <c r="B24" i="11" s="1"/>
  <c r="A21" i="11"/>
  <c r="B21" i="11" s="1"/>
  <c r="A16" i="11"/>
  <c r="B16" i="11" s="1"/>
  <c r="A12" i="11"/>
  <c r="B12" i="11" s="1"/>
  <c r="A19" i="11"/>
  <c r="B19" i="11" s="1"/>
  <c r="A34" i="11"/>
  <c r="B34" i="11" s="1"/>
  <c r="A25" i="11"/>
  <c r="B25" i="11" s="1"/>
  <c r="A26" i="11"/>
  <c r="B26" i="11" s="1"/>
  <c r="A17" i="11"/>
  <c r="B17" i="11" s="1"/>
  <c r="A40" i="11"/>
  <c r="B40" i="11" s="1"/>
  <c r="A39" i="11"/>
  <c r="B39" i="11" s="1"/>
  <c r="A38" i="11"/>
  <c r="B38" i="11" s="1"/>
  <c r="A37" i="11"/>
  <c r="B37" i="11" s="1"/>
  <c r="A23" i="11"/>
  <c r="B23" i="11" s="1"/>
  <c r="A30" i="11"/>
  <c r="B30" i="11" s="1"/>
  <c r="A31" i="11"/>
  <c r="B31" i="11" s="1"/>
  <c r="A10" i="11"/>
  <c r="A20" i="11"/>
  <c r="B20" i="11" s="1"/>
  <c r="A22" i="11"/>
  <c r="B22" i="11" s="1"/>
  <c r="A11" i="11"/>
  <c r="B11" i="11" s="1"/>
  <c r="A14" i="11"/>
  <c r="B14" i="11" s="1"/>
  <c r="A35" i="11"/>
  <c r="B35" i="11" s="1"/>
  <c r="A28" i="11"/>
  <c r="B28" i="11" s="1"/>
  <c r="A29" i="11"/>
  <c r="B29" i="11" s="1"/>
  <c r="A36" i="11"/>
  <c r="B36" i="11" s="1"/>
  <c r="H40" i="10"/>
  <c r="G40" i="10"/>
  <c r="G39" i="10"/>
  <c r="H39" i="10"/>
  <c r="G38" i="10"/>
  <c r="H38" i="10"/>
  <c r="H37" i="10"/>
  <c r="G37" i="10"/>
  <c r="G36" i="10"/>
  <c r="H36" i="10"/>
  <c r="G35" i="10"/>
  <c r="H35" i="10"/>
  <c r="F41" i="10"/>
  <c r="I45" i="10"/>
  <c r="F17" i="2" s="1"/>
  <c r="G33" i="10"/>
  <c r="H33" i="10"/>
  <c r="H32" i="10"/>
  <c r="G32" i="10"/>
  <c r="G31" i="10"/>
  <c r="H31" i="10"/>
  <c r="H30" i="10"/>
  <c r="G30" i="10"/>
  <c r="H29" i="10"/>
  <c r="G29" i="10"/>
  <c r="H28" i="10"/>
  <c r="G28" i="10"/>
  <c r="H27" i="10"/>
  <c r="G27" i="10"/>
  <c r="G26" i="10"/>
  <c r="H26" i="10"/>
  <c r="H25" i="10"/>
  <c r="G25" i="10"/>
  <c r="H24" i="10"/>
  <c r="G24" i="10"/>
  <c r="G23" i="10"/>
  <c r="H23" i="10"/>
  <c r="H22" i="10"/>
  <c r="G22" i="10"/>
  <c r="H21" i="10"/>
  <c r="G21" i="10"/>
  <c r="H20" i="10"/>
  <c r="G20" i="10"/>
  <c r="H19" i="10"/>
  <c r="G19" i="10"/>
  <c r="G18" i="10"/>
  <c r="H18" i="10"/>
  <c r="G17" i="10"/>
  <c r="H17" i="10"/>
  <c r="G16" i="10"/>
  <c r="H16" i="10"/>
  <c r="H15" i="10"/>
  <c r="G15" i="10"/>
  <c r="H14" i="10"/>
  <c r="G14" i="10"/>
  <c r="G13" i="10"/>
  <c r="H13" i="10"/>
  <c r="H12" i="10"/>
  <c r="G12" i="10"/>
  <c r="H11" i="10"/>
  <c r="G11" i="10"/>
  <c r="G10" i="10"/>
  <c r="G41" i="10" s="1"/>
  <c r="H10" i="10"/>
  <c r="H41" i="10" s="1"/>
  <c r="A31" i="10"/>
  <c r="B31" i="10" s="1"/>
  <c r="A21" i="10"/>
  <c r="B21" i="10" s="1"/>
  <c r="A29" i="10"/>
  <c r="B29" i="10" s="1"/>
  <c r="A28" i="10"/>
  <c r="B28" i="10" s="1"/>
  <c r="A27" i="10"/>
  <c r="B27" i="10" s="1"/>
  <c r="A26" i="10"/>
  <c r="B26" i="10" s="1"/>
  <c r="A25" i="10"/>
  <c r="B25" i="10" s="1"/>
  <c r="A18" i="10"/>
  <c r="B18" i="10" s="1"/>
  <c r="A22" i="10"/>
  <c r="B22" i="10" s="1"/>
  <c r="A23" i="10"/>
  <c r="B23" i="10" s="1"/>
  <c r="A17" i="10"/>
  <c r="B17" i="10" s="1"/>
  <c r="A24" i="10"/>
  <c r="B24" i="10" s="1"/>
  <c r="A16" i="10"/>
  <c r="B16" i="10" s="1"/>
  <c r="A20" i="10"/>
  <c r="B20" i="10" s="1"/>
  <c r="A15" i="10"/>
  <c r="B15" i="10" s="1"/>
  <c r="A14" i="10"/>
  <c r="B14" i="10" s="1"/>
  <c r="A19" i="10"/>
  <c r="B19" i="10" s="1"/>
  <c r="A13" i="10"/>
  <c r="B13" i="10" s="1"/>
  <c r="A30" i="10"/>
  <c r="B30" i="10" s="1"/>
  <c r="A12" i="10"/>
  <c r="B12" i="10" s="1"/>
  <c r="A10" i="10"/>
  <c r="A34" i="10"/>
  <c r="B34" i="10" s="1"/>
  <c r="A33" i="10"/>
  <c r="B33" i="10" s="1"/>
  <c r="A11" i="10"/>
  <c r="B11" i="10" s="1"/>
  <c r="A32" i="10"/>
  <c r="B32" i="10" s="1"/>
  <c r="H40" i="9"/>
  <c r="G40" i="9"/>
  <c r="G39" i="9"/>
  <c r="H39" i="9"/>
  <c r="G38" i="9"/>
  <c r="H38" i="9"/>
  <c r="H37" i="9"/>
  <c r="G37" i="9"/>
  <c r="G36" i="9"/>
  <c r="H36" i="9"/>
  <c r="H35" i="9"/>
  <c r="G35" i="9"/>
  <c r="H34" i="9"/>
  <c r="G34" i="9"/>
  <c r="G33" i="9"/>
  <c r="H33" i="9"/>
  <c r="G32" i="9"/>
  <c r="H32" i="9"/>
  <c r="H31" i="9"/>
  <c r="G31" i="9"/>
  <c r="H30" i="9"/>
  <c r="G30" i="9"/>
  <c r="G29" i="9"/>
  <c r="H29" i="9"/>
  <c r="H28" i="9"/>
  <c r="G28" i="9"/>
  <c r="H27" i="9"/>
  <c r="G27" i="9"/>
  <c r="G26" i="9"/>
  <c r="H26" i="9"/>
  <c r="G25" i="9"/>
  <c r="H25" i="9"/>
  <c r="H24" i="9"/>
  <c r="G24" i="9"/>
  <c r="H23" i="9"/>
  <c r="G23" i="9"/>
  <c r="H22" i="9"/>
  <c r="G22" i="9"/>
  <c r="H21" i="9"/>
  <c r="G21" i="9"/>
  <c r="G20" i="9"/>
  <c r="H20" i="9"/>
  <c r="H19" i="9"/>
  <c r="G19" i="9"/>
  <c r="H18" i="9"/>
  <c r="G18" i="9"/>
  <c r="H17" i="9"/>
  <c r="G17" i="9"/>
  <c r="G16" i="9"/>
  <c r="H16" i="9"/>
  <c r="H15" i="9"/>
  <c r="G15" i="9"/>
  <c r="H14" i="9"/>
  <c r="G14" i="9"/>
  <c r="H13" i="9"/>
  <c r="G13" i="9"/>
  <c r="H12" i="9"/>
  <c r="G12" i="9"/>
  <c r="H11" i="9"/>
  <c r="G11" i="9"/>
  <c r="I45" i="9"/>
  <c r="F16" i="2" s="1"/>
  <c r="H10" i="9"/>
  <c r="G10" i="9"/>
  <c r="F41" i="9"/>
  <c r="A18" i="9"/>
  <c r="B18" i="9" s="1"/>
  <c r="A17" i="9"/>
  <c r="B17" i="9" s="1"/>
  <c r="A20" i="9"/>
  <c r="B20" i="9" s="1"/>
  <c r="A37" i="9"/>
  <c r="B37" i="9" s="1"/>
  <c r="A16" i="9"/>
  <c r="B16" i="9" s="1"/>
  <c r="A21" i="9"/>
  <c r="B21" i="9" s="1"/>
  <c r="A15" i="9"/>
  <c r="B15" i="9" s="1"/>
  <c r="A33" i="9"/>
  <c r="B33" i="9" s="1"/>
  <c r="A22" i="9"/>
  <c r="B22" i="9" s="1"/>
  <c r="A19" i="9"/>
  <c r="B19" i="9" s="1"/>
  <c r="A40" i="9"/>
  <c r="B40" i="9" s="1"/>
  <c r="A23" i="9"/>
  <c r="B23" i="9" s="1"/>
  <c r="A12" i="9"/>
  <c r="B12" i="9" s="1"/>
  <c r="A32" i="9"/>
  <c r="B32" i="9" s="1"/>
  <c r="A24" i="9"/>
  <c r="B24" i="9" s="1"/>
  <c r="A25" i="9"/>
  <c r="B25" i="9" s="1"/>
  <c r="A39" i="9"/>
  <c r="B39" i="9" s="1"/>
  <c r="A36" i="9"/>
  <c r="B36" i="9" s="1"/>
  <c r="A31" i="9"/>
  <c r="B31" i="9" s="1"/>
  <c r="A30" i="9"/>
  <c r="B30" i="9" s="1"/>
  <c r="A26" i="9"/>
  <c r="B26" i="9" s="1"/>
  <c r="A29" i="9"/>
  <c r="B29" i="9" s="1"/>
  <c r="A13" i="9"/>
  <c r="B13" i="9" s="1"/>
  <c r="A28" i="9"/>
  <c r="B28" i="9" s="1"/>
  <c r="A14" i="9"/>
  <c r="B14" i="9" s="1"/>
  <c r="A10" i="9"/>
  <c r="A34" i="9"/>
  <c r="B34" i="9" s="1"/>
  <c r="A27" i="9"/>
  <c r="B27" i="9" s="1"/>
  <c r="A11" i="9"/>
  <c r="B11" i="9" s="1"/>
  <c r="A35" i="9"/>
  <c r="B35" i="9" s="1"/>
  <c r="A38" i="9"/>
  <c r="B38" i="9" s="1"/>
  <c r="G40" i="8"/>
  <c r="H40" i="8"/>
  <c r="H39" i="8"/>
  <c r="G39" i="8"/>
  <c r="G38" i="8"/>
  <c r="H38" i="8"/>
  <c r="H37" i="8"/>
  <c r="G37" i="8"/>
  <c r="H36" i="8"/>
  <c r="G36" i="8"/>
  <c r="H35" i="8"/>
  <c r="G35" i="8"/>
  <c r="H34" i="8"/>
  <c r="G34" i="8"/>
  <c r="H33" i="8"/>
  <c r="G33" i="8"/>
  <c r="G32" i="8"/>
  <c r="H32" i="8"/>
  <c r="G31" i="8"/>
  <c r="H31" i="8"/>
  <c r="G30" i="8"/>
  <c r="H30" i="8"/>
  <c r="G29" i="8"/>
  <c r="F41" i="8"/>
  <c r="H29" i="8"/>
  <c r="I45" i="8"/>
  <c r="F15" i="2" s="1"/>
  <c r="H27" i="8"/>
  <c r="G27" i="8"/>
  <c r="G26" i="8"/>
  <c r="H26" i="8"/>
  <c r="H25" i="8"/>
  <c r="G25" i="8"/>
  <c r="H24" i="8"/>
  <c r="G24" i="8"/>
  <c r="H23" i="8"/>
  <c r="G23" i="8"/>
  <c r="H22" i="8"/>
  <c r="G22" i="8"/>
  <c r="H21" i="8"/>
  <c r="G21" i="8"/>
  <c r="H20" i="8"/>
  <c r="G20" i="8"/>
  <c r="H19" i="8"/>
  <c r="G19" i="8"/>
  <c r="H18" i="8"/>
  <c r="G18" i="8"/>
  <c r="H17" i="8"/>
  <c r="G17" i="8"/>
  <c r="G16" i="8"/>
  <c r="H16" i="8"/>
  <c r="G15" i="8"/>
  <c r="H15" i="8"/>
  <c r="H14" i="8"/>
  <c r="G14" i="8"/>
  <c r="H13" i="8"/>
  <c r="G13" i="8"/>
  <c r="H12" i="8"/>
  <c r="G12" i="8"/>
  <c r="G11" i="8"/>
  <c r="H11" i="8"/>
  <c r="G10" i="8"/>
  <c r="G41" i="8" s="1"/>
  <c r="H10" i="8"/>
  <c r="H41" i="8" s="1"/>
  <c r="A19" i="8"/>
  <c r="B19" i="8" s="1"/>
  <c r="A18" i="8"/>
  <c r="B18" i="8" s="1"/>
  <c r="A17" i="8"/>
  <c r="B17" i="8" s="1"/>
  <c r="A16" i="8"/>
  <c r="B16" i="8" s="1"/>
  <c r="A15" i="8"/>
  <c r="B15" i="8" s="1"/>
  <c r="A14" i="8"/>
  <c r="B14" i="8" s="1"/>
  <c r="A13" i="8"/>
  <c r="B13" i="8" s="1"/>
  <c r="A12" i="8"/>
  <c r="B12" i="8" s="1"/>
  <c r="A11" i="8"/>
  <c r="B11" i="8" s="1"/>
  <c r="A10" i="8"/>
  <c r="A28" i="8"/>
  <c r="B28" i="8" s="1"/>
  <c r="A27" i="8"/>
  <c r="B27" i="8" s="1"/>
  <c r="A26" i="8"/>
  <c r="B26" i="8" s="1"/>
  <c r="A25" i="8"/>
  <c r="B25" i="8" s="1"/>
  <c r="A24" i="8"/>
  <c r="B24" i="8" s="1"/>
  <c r="A23" i="8"/>
  <c r="B23" i="8" s="1"/>
  <c r="A22" i="8"/>
  <c r="B22" i="8" s="1"/>
  <c r="A21" i="8"/>
  <c r="B21" i="8" s="1"/>
  <c r="A20" i="8"/>
  <c r="B20" i="8" s="1"/>
  <c r="G40" i="7"/>
  <c r="H40" i="7"/>
  <c r="H39" i="7"/>
  <c r="G39" i="7"/>
  <c r="H38" i="7"/>
  <c r="G38" i="7"/>
  <c r="H37" i="7"/>
  <c r="G37" i="7"/>
  <c r="H36" i="7"/>
  <c r="G36" i="7"/>
  <c r="H35" i="7"/>
  <c r="G35" i="7"/>
  <c r="H34" i="7"/>
  <c r="G34" i="7"/>
  <c r="H33" i="7"/>
  <c r="G33" i="7"/>
  <c r="H32" i="7"/>
  <c r="G32" i="7"/>
  <c r="H31" i="7"/>
  <c r="G31" i="7"/>
  <c r="H30" i="7"/>
  <c r="G30" i="7"/>
  <c r="H29" i="7"/>
  <c r="G29" i="7"/>
  <c r="H28" i="7"/>
  <c r="G28" i="7"/>
  <c r="H27" i="7"/>
  <c r="G27" i="7"/>
  <c r="G26" i="7"/>
  <c r="H26" i="7"/>
  <c r="H25" i="7"/>
  <c r="G25" i="7"/>
  <c r="G24" i="7"/>
  <c r="H24" i="7"/>
  <c r="H23" i="7"/>
  <c r="G23" i="7"/>
  <c r="H22" i="7"/>
  <c r="G22" i="7"/>
  <c r="H21" i="7"/>
  <c r="G21" i="7"/>
  <c r="H20" i="7"/>
  <c r="G20" i="7"/>
  <c r="G19" i="7"/>
  <c r="H19" i="7"/>
  <c r="G18" i="7"/>
  <c r="H18" i="7"/>
  <c r="G17" i="7"/>
  <c r="H17" i="7"/>
  <c r="H16" i="7"/>
  <c r="G16" i="7"/>
  <c r="G15" i="7"/>
  <c r="H15" i="7"/>
  <c r="H14" i="7"/>
  <c r="G14" i="7"/>
  <c r="H13" i="7"/>
  <c r="G13" i="7"/>
  <c r="H12" i="7"/>
  <c r="G12" i="7"/>
  <c r="G11" i="7"/>
  <c r="H11" i="7"/>
  <c r="H10" i="7"/>
  <c r="H41" i="7" s="1"/>
  <c r="I45" i="7"/>
  <c r="F14" i="2" s="1"/>
  <c r="F41" i="7"/>
  <c r="G10" i="7"/>
  <c r="G41" i="7" s="1"/>
  <c r="A21" i="7"/>
  <c r="B21" i="7" s="1"/>
  <c r="A22" i="7"/>
  <c r="B22" i="7" s="1"/>
  <c r="A23" i="7"/>
  <c r="B23" i="7" s="1"/>
  <c r="A24" i="7"/>
  <c r="B24" i="7" s="1"/>
  <c r="A25" i="7"/>
  <c r="B25" i="7" s="1"/>
  <c r="A27" i="7"/>
  <c r="B27" i="7" s="1"/>
  <c r="A28" i="7"/>
  <c r="B28" i="7" s="1"/>
  <c r="A30" i="7"/>
  <c r="B30" i="7" s="1"/>
  <c r="A40" i="7"/>
  <c r="B40" i="7" s="1"/>
  <c r="A39" i="7"/>
  <c r="B39" i="7" s="1"/>
  <c r="A38" i="7"/>
  <c r="B38" i="7" s="1"/>
  <c r="A37" i="7"/>
  <c r="B37" i="7" s="1"/>
  <c r="A36" i="7"/>
  <c r="B36" i="7" s="1"/>
  <c r="A35" i="7"/>
  <c r="B35" i="7" s="1"/>
  <c r="A34" i="7"/>
  <c r="B34" i="7" s="1"/>
  <c r="A33" i="7"/>
  <c r="B33" i="7" s="1"/>
  <c r="A29" i="7"/>
  <c r="B29" i="7" s="1"/>
  <c r="A31" i="7"/>
  <c r="B31" i="7" s="1"/>
  <c r="A10" i="7"/>
  <c r="A11" i="7"/>
  <c r="B11" i="7" s="1"/>
  <c r="A12" i="7"/>
  <c r="B12" i="7" s="1"/>
  <c r="A26" i="7"/>
  <c r="B26" i="7" s="1"/>
  <c r="A13" i="7"/>
  <c r="B13" i="7" s="1"/>
  <c r="A14" i="7"/>
  <c r="B14" i="7" s="1"/>
  <c r="A32" i="7"/>
  <c r="B32" i="7" s="1"/>
  <c r="A15" i="7"/>
  <c r="B15" i="7" s="1"/>
  <c r="A16" i="7"/>
  <c r="B16" i="7" s="1"/>
  <c r="A17" i="7"/>
  <c r="B17" i="7" s="1"/>
  <c r="A18" i="7"/>
  <c r="B18" i="7" s="1"/>
  <c r="A19" i="7"/>
  <c r="B19" i="7" s="1"/>
  <c r="A20" i="7"/>
  <c r="B20" i="7" s="1"/>
  <c r="H40" i="6"/>
  <c r="G40" i="6"/>
  <c r="G39" i="6"/>
  <c r="H39" i="6"/>
  <c r="G38" i="6"/>
  <c r="H38" i="6"/>
  <c r="H37" i="6"/>
  <c r="G37" i="6"/>
  <c r="H36" i="6"/>
  <c r="G36" i="6"/>
  <c r="H35" i="6"/>
  <c r="G35" i="6"/>
  <c r="H34" i="6"/>
  <c r="G34" i="6"/>
  <c r="H33" i="6"/>
  <c r="G33" i="6"/>
  <c r="H32" i="6"/>
  <c r="G32" i="6"/>
  <c r="G31" i="6"/>
  <c r="H31" i="6"/>
  <c r="G30" i="6"/>
  <c r="H30" i="6"/>
  <c r="H29" i="6"/>
  <c r="G29" i="6"/>
  <c r="H28" i="6"/>
  <c r="G28" i="6"/>
  <c r="H27" i="6"/>
  <c r="G27" i="6"/>
  <c r="G26" i="6"/>
  <c r="H26" i="6"/>
  <c r="G25" i="6"/>
  <c r="H25" i="6"/>
  <c r="G24" i="6"/>
  <c r="H24" i="6"/>
  <c r="F41" i="6"/>
  <c r="G23" i="6"/>
  <c r="H23" i="6"/>
  <c r="I45" i="6"/>
  <c r="F13" i="2" s="1"/>
  <c r="G21" i="6"/>
  <c r="H21" i="6"/>
  <c r="G20" i="6"/>
  <c r="H20" i="6"/>
  <c r="H19" i="6"/>
  <c r="G19" i="6"/>
  <c r="G18" i="6"/>
  <c r="H18" i="6"/>
  <c r="H17" i="6"/>
  <c r="G17" i="6"/>
  <c r="H16" i="6"/>
  <c r="G16" i="6"/>
  <c r="G15" i="6"/>
  <c r="H15" i="6"/>
  <c r="G14" i="6"/>
  <c r="H14" i="6"/>
  <c r="H13" i="6"/>
  <c r="G13" i="6"/>
  <c r="G12" i="6"/>
  <c r="H12" i="6"/>
  <c r="G11" i="6"/>
  <c r="H11" i="6"/>
  <c r="H10" i="6"/>
  <c r="H41" i="6" s="1"/>
  <c r="G10" i="6"/>
  <c r="G41" i="6" s="1"/>
  <c r="A13" i="6"/>
  <c r="B13" i="6" s="1"/>
  <c r="A21" i="6"/>
  <c r="B21" i="6" s="1"/>
  <c r="A11" i="6"/>
  <c r="B11" i="6" s="1"/>
  <c r="A17" i="6"/>
  <c r="B17" i="6" s="1"/>
  <c r="A18" i="6"/>
  <c r="B18" i="6" s="1"/>
  <c r="A14" i="6"/>
  <c r="B14" i="6" s="1"/>
  <c r="A15" i="6"/>
  <c r="B15" i="6" s="1"/>
  <c r="A19" i="6"/>
  <c r="B19" i="6" s="1"/>
  <c r="A10" i="6"/>
  <c r="A12" i="6"/>
  <c r="B12" i="6" s="1"/>
  <c r="A22" i="6"/>
  <c r="B22" i="6" s="1"/>
  <c r="A20" i="6"/>
  <c r="B20" i="6" s="1"/>
  <c r="A16" i="6"/>
  <c r="B16" i="6" s="1"/>
  <c r="G40" i="5"/>
  <c r="H40" i="5"/>
  <c r="G39" i="5"/>
  <c r="H39" i="5"/>
  <c r="G38" i="5"/>
  <c r="H38" i="5"/>
  <c r="H37" i="5"/>
  <c r="G37" i="5"/>
  <c r="H36" i="5"/>
  <c r="G36" i="5"/>
  <c r="H35" i="5"/>
  <c r="G35" i="5"/>
  <c r="H34" i="5"/>
  <c r="G34" i="5"/>
  <c r="H33" i="5"/>
  <c r="G33" i="5"/>
  <c r="H32" i="5"/>
  <c r="G32" i="5"/>
  <c r="G31" i="5"/>
  <c r="H31" i="5"/>
  <c r="G30" i="5"/>
  <c r="H30" i="5"/>
  <c r="H29" i="5"/>
  <c r="G29" i="5"/>
  <c r="H28" i="5"/>
  <c r="G28" i="5"/>
  <c r="H27" i="5"/>
  <c r="G27" i="5"/>
  <c r="H26" i="5"/>
  <c r="G26" i="5"/>
  <c r="G25" i="5"/>
  <c r="H25" i="5"/>
  <c r="H24" i="5"/>
  <c r="G24" i="5"/>
  <c r="G23" i="5"/>
  <c r="H23" i="5"/>
  <c r="G22" i="5"/>
  <c r="H22" i="5"/>
  <c r="G21" i="5"/>
  <c r="H21" i="5"/>
  <c r="G20" i="5"/>
  <c r="H20" i="5"/>
  <c r="H19" i="5"/>
  <c r="G19" i="5"/>
  <c r="H18" i="5"/>
  <c r="G18" i="5"/>
  <c r="G17" i="5"/>
  <c r="H17" i="5"/>
  <c r="H16" i="5"/>
  <c r="G16" i="5"/>
  <c r="H15" i="5"/>
  <c r="G15" i="5"/>
  <c r="G14" i="5"/>
  <c r="H14" i="5"/>
  <c r="G13" i="5"/>
  <c r="H13" i="5"/>
  <c r="H12" i="5"/>
  <c r="G12" i="5"/>
  <c r="H11" i="5"/>
  <c r="G11" i="5"/>
  <c r="G10" i="5"/>
  <c r="G41" i="5" s="1"/>
  <c r="H10" i="5"/>
  <c r="H41" i="5" s="1"/>
  <c r="I45" i="5"/>
  <c r="F12" i="2" s="1"/>
  <c r="F41" i="5"/>
  <c r="A28" i="5"/>
  <c r="B28" i="5" s="1"/>
  <c r="A27" i="5"/>
  <c r="B27" i="5" s="1"/>
  <c r="A26" i="5"/>
  <c r="B26" i="5" s="1"/>
  <c r="A25" i="5"/>
  <c r="B25" i="5" s="1"/>
  <c r="A24" i="5"/>
  <c r="B24" i="5" s="1"/>
  <c r="A23" i="5"/>
  <c r="B23" i="5" s="1"/>
  <c r="A39" i="5"/>
  <c r="B39" i="5" s="1"/>
  <c r="A22" i="5"/>
  <c r="B22" i="5" s="1"/>
  <c r="A20" i="5"/>
  <c r="B20" i="5" s="1"/>
  <c r="A12" i="5"/>
  <c r="B12" i="5" s="1"/>
  <c r="A19" i="5"/>
  <c r="B19" i="5" s="1"/>
  <c r="A10" i="5"/>
  <c r="A11" i="5"/>
  <c r="B11" i="5" s="1"/>
  <c r="A18" i="5"/>
  <c r="B18" i="5" s="1"/>
  <c r="A40" i="5"/>
  <c r="B40" i="5" s="1"/>
  <c r="A17" i="5"/>
  <c r="B17" i="5" s="1"/>
  <c r="A38" i="5"/>
  <c r="B38" i="5" s="1"/>
  <c r="A37" i="5"/>
  <c r="B37" i="5" s="1"/>
  <c r="A16" i="5"/>
  <c r="B16" i="5" s="1"/>
  <c r="A36" i="5"/>
  <c r="B36" i="5" s="1"/>
  <c r="A35" i="5"/>
  <c r="B35" i="5" s="1"/>
  <c r="A34" i="5"/>
  <c r="B34" i="5" s="1"/>
  <c r="A33" i="5"/>
  <c r="B33" i="5" s="1"/>
  <c r="A14" i="5"/>
  <c r="B14" i="5" s="1"/>
  <c r="A32" i="5"/>
  <c r="B32" i="5" s="1"/>
  <c r="A31" i="5"/>
  <c r="B31" i="5" s="1"/>
  <c r="A21" i="5"/>
  <c r="B21" i="5" s="1"/>
  <c r="A15" i="5"/>
  <c r="B15" i="5" s="1"/>
  <c r="A30" i="5"/>
  <c r="B30" i="5" s="1"/>
  <c r="A29" i="5"/>
  <c r="B29" i="5" s="1"/>
  <c r="A13" i="5"/>
  <c r="B13" i="5" s="1"/>
  <c r="H40" i="4"/>
  <c r="G40" i="4"/>
  <c r="G39" i="4"/>
  <c r="H39" i="4"/>
  <c r="G38" i="4"/>
  <c r="H38" i="4"/>
  <c r="H37" i="4"/>
  <c r="G37" i="4"/>
  <c r="H36" i="4"/>
  <c r="G36" i="4"/>
  <c r="G35" i="4"/>
  <c r="H35" i="4"/>
  <c r="H34" i="4"/>
  <c r="G34" i="4"/>
  <c r="H33" i="4"/>
  <c r="G33" i="4"/>
  <c r="H32" i="4"/>
  <c r="G32" i="4"/>
  <c r="H31" i="4"/>
  <c r="G31" i="4"/>
  <c r="H30" i="4"/>
  <c r="G30" i="4"/>
  <c r="G29" i="4"/>
  <c r="H29" i="4"/>
  <c r="G28" i="4"/>
  <c r="H28" i="4"/>
  <c r="H27" i="4"/>
  <c r="G27" i="4"/>
  <c r="G26" i="4"/>
  <c r="H26" i="4"/>
  <c r="H25" i="4"/>
  <c r="G25" i="4"/>
  <c r="G23" i="4"/>
  <c r="H23" i="4"/>
  <c r="G22" i="4"/>
  <c r="H22" i="4"/>
  <c r="H21" i="4"/>
  <c r="G21" i="4"/>
  <c r="H20" i="4"/>
  <c r="G20" i="4"/>
  <c r="H19" i="4"/>
  <c r="G19" i="4"/>
  <c r="G18" i="4"/>
  <c r="H18" i="4"/>
  <c r="F41" i="4"/>
  <c r="I45" i="4"/>
  <c r="F11" i="2" s="1"/>
  <c r="G17" i="4"/>
  <c r="H17" i="4"/>
  <c r="H15" i="4"/>
  <c r="G15" i="4"/>
  <c r="G14" i="4"/>
  <c r="H14" i="4"/>
  <c r="H13" i="4"/>
  <c r="G13" i="4"/>
  <c r="G12" i="4"/>
  <c r="H12" i="4"/>
  <c r="H11" i="4"/>
  <c r="G11" i="4"/>
  <c r="G10" i="4"/>
  <c r="G41" i="4" s="1"/>
  <c r="H10" i="4"/>
  <c r="H41" i="4" s="1"/>
  <c r="A10" i="4"/>
  <c r="A11" i="4"/>
  <c r="B11" i="4" s="1"/>
  <c r="A15" i="4"/>
  <c r="B15" i="4" s="1"/>
  <c r="A14" i="4"/>
  <c r="B14" i="4" s="1"/>
  <c r="A16" i="4"/>
  <c r="B16" i="4" s="1"/>
  <c r="A13" i="4"/>
  <c r="B13" i="4" s="1"/>
  <c r="A12" i="4"/>
  <c r="B12" i="4" s="1"/>
  <c r="H40" i="3"/>
  <c r="G40" i="3"/>
  <c r="H39" i="3"/>
  <c r="G39" i="3"/>
  <c r="H38" i="3"/>
  <c r="G38" i="3"/>
  <c r="G37" i="3"/>
  <c r="H37" i="3"/>
  <c r="H36" i="3"/>
  <c r="G36" i="3"/>
  <c r="G35" i="3"/>
  <c r="H35" i="3"/>
  <c r="G34" i="3"/>
  <c r="H34" i="3"/>
  <c r="G33" i="3"/>
  <c r="H33" i="3"/>
  <c r="H32" i="3"/>
  <c r="G32" i="3"/>
  <c r="H31" i="3"/>
  <c r="G31" i="3"/>
  <c r="H30" i="3"/>
  <c r="G30" i="3"/>
  <c r="H29" i="3"/>
  <c r="G29" i="3"/>
  <c r="H28" i="3"/>
  <c r="G28" i="3"/>
  <c r="G27" i="3"/>
  <c r="H27" i="3"/>
  <c r="G26" i="3"/>
  <c r="H26" i="3"/>
  <c r="H25" i="3"/>
  <c r="G25" i="3"/>
  <c r="G24" i="3"/>
  <c r="H24" i="3"/>
  <c r="H23" i="3"/>
  <c r="G23" i="3"/>
  <c r="G22" i="3"/>
  <c r="H22" i="3"/>
  <c r="G21" i="3"/>
  <c r="H21" i="3"/>
  <c r="G20" i="3"/>
  <c r="H20" i="3"/>
  <c r="G19" i="3"/>
  <c r="H19" i="3"/>
  <c r="G18" i="3"/>
  <c r="H18" i="3"/>
  <c r="G17" i="3"/>
  <c r="H17" i="3"/>
  <c r="G16" i="3"/>
  <c r="H16" i="3"/>
  <c r="G15" i="3"/>
  <c r="H15" i="3"/>
  <c r="G14" i="3"/>
  <c r="H14" i="3"/>
  <c r="G13" i="3"/>
  <c r="H13" i="3"/>
  <c r="H12" i="3"/>
  <c r="G12" i="3"/>
  <c r="H11" i="3"/>
  <c r="G11" i="3"/>
  <c r="F41" i="3"/>
  <c r="G10" i="3"/>
  <c r="G41" i="3" s="1"/>
  <c r="H10" i="3"/>
  <c r="H41" i="3" s="1"/>
  <c r="I45" i="3"/>
  <c r="F10" i="2" s="1"/>
  <c r="A34" i="3"/>
  <c r="B34" i="3" s="1"/>
  <c r="A36" i="3"/>
  <c r="B36" i="3" s="1"/>
  <c r="A21" i="3"/>
  <c r="B21" i="3" s="1"/>
  <c r="A33" i="3"/>
  <c r="B33" i="3" s="1"/>
  <c r="A40" i="3"/>
  <c r="B40" i="3" s="1"/>
  <c r="A37" i="3"/>
  <c r="B37" i="3" s="1"/>
  <c r="A23" i="3"/>
  <c r="B23" i="3" s="1"/>
  <c r="A32" i="3"/>
  <c r="B32" i="3" s="1"/>
  <c r="A38" i="3"/>
  <c r="B38" i="3" s="1"/>
  <c r="A22" i="3"/>
  <c r="B22" i="3" s="1"/>
  <c r="A31" i="3"/>
  <c r="B31" i="3" s="1"/>
  <c r="A29" i="3"/>
  <c r="B29" i="3" s="1"/>
  <c r="A30" i="3"/>
  <c r="B30" i="3" s="1"/>
  <c r="A10" i="3"/>
  <c r="A11" i="3"/>
  <c r="B11" i="3" s="1"/>
  <c r="A12" i="3"/>
  <c r="B12" i="3" s="1"/>
  <c r="A13" i="3"/>
  <c r="B13" i="3" s="1"/>
  <c r="A35" i="3"/>
  <c r="B35" i="3" s="1"/>
  <c r="A28" i="3"/>
  <c r="B28" i="3" s="1"/>
  <c r="A14" i="3"/>
  <c r="B14" i="3" s="1"/>
  <c r="A18" i="3"/>
  <c r="B18" i="3" s="1"/>
  <c r="A27" i="3"/>
  <c r="B27" i="3" s="1"/>
  <c r="A15" i="3"/>
  <c r="B15" i="3" s="1"/>
  <c r="A16" i="3"/>
  <c r="B16" i="3" s="1"/>
  <c r="A26" i="3"/>
  <c r="B26" i="3" s="1"/>
  <c r="A17" i="3"/>
  <c r="B17" i="3" s="1"/>
  <c r="A39" i="3"/>
  <c r="B39" i="3" s="1"/>
  <c r="A25" i="3"/>
  <c r="B25" i="3" s="1"/>
  <c r="A19" i="3"/>
  <c r="B19" i="3" s="1"/>
  <c r="A20" i="3"/>
  <c r="B20" i="3" s="1"/>
  <c r="A24" i="3"/>
  <c r="B24" i="3" s="1"/>
  <c r="G22" i="2"/>
  <c r="H22" i="2"/>
  <c r="N22" i="2"/>
  <c r="M22" i="2"/>
  <c r="L22" i="2"/>
  <c r="K22" i="2"/>
  <c r="J22" i="2"/>
  <c r="I22" i="2"/>
  <c r="G41" i="11" l="1"/>
  <c r="H41" i="11"/>
  <c r="H41" i="9"/>
  <c r="G41" i="9"/>
  <c r="A45" i="14"/>
  <c r="G45" i="14"/>
  <c r="B21" i="2"/>
  <c r="E21" i="2" s="1"/>
  <c r="E45" i="14"/>
  <c r="D21" i="2"/>
  <c r="C45" i="14"/>
  <c r="C21" i="2"/>
  <c r="B10" i="14"/>
  <c r="H49" i="14"/>
  <c r="A45" i="13"/>
  <c r="G45" i="13"/>
  <c r="B20" i="2"/>
  <c r="E20" i="2" s="1"/>
  <c r="E45" i="13"/>
  <c r="D20" i="2"/>
  <c r="C45" i="13"/>
  <c r="C20" i="2"/>
  <c r="B10" i="13"/>
  <c r="H49" i="13"/>
  <c r="E45" i="12"/>
  <c r="D19" i="2"/>
  <c r="C19" i="2"/>
  <c r="C45" i="12"/>
  <c r="B10" i="12"/>
  <c r="H49" i="12"/>
  <c r="A45" i="11"/>
  <c r="G45" i="11"/>
  <c r="B18" i="2"/>
  <c r="E18" i="2" s="1"/>
  <c r="C45" i="11"/>
  <c r="C18" i="2"/>
  <c r="E45" i="11"/>
  <c r="D18" i="2"/>
  <c r="H49" i="11"/>
  <c r="B10" i="11"/>
  <c r="G45" i="10"/>
  <c r="B17" i="2"/>
  <c r="E17" i="2" s="1"/>
  <c r="A45" i="10"/>
  <c r="C45" i="10"/>
  <c r="C17" i="2"/>
  <c r="E45" i="10"/>
  <c r="D17" i="2"/>
  <c r="B10" i="10"/>
  <c r="H49" i="10"/>
  <c r="E45" i="9"/>
  <c r="D16" i="2"/>
  <c r="C45" i="9"/>
  <c r="C16" i="2"/>
  <c r="A45" i="9"/>
  <c r="G45" i="9"/>
  <c r="B16" i="2"/>
  <c r="E16" i="2" s="1"/>
  <c r="B10" i="9"/>
  <c r="H49" i="9"/>
  <c r="A45" i="8"/>
  <c r="G45" i="8"/>
  <c r="B15" i="2"/>
  <c r="E15" i="2" s="1"/>
  <c r="C45" i="8"/>
  <c r="C15" i="2"/>
  <c r="E45" i="8"/>
  <c r="D15" i="2"/>
  <c r="B10" i="8"/>
  <c r="H49" i="8"/>
  <c r="E45" i="7"/>
  <c r="D14" i="2"/>
  <c r="A45" i="7"/>
  <c r="G45" i="7"/>
  <c r="B14" i="2"/>
  <c r="E14" i="2" s="1"/>
  <c r="C45" i="7"/>
  <c r="C14" i="2"/>
  <c r="B10" i="7"/>
  <c r="H49" i="7"/>
  <c r="A45" i="6"/>
  <c r="G45" i="6"/>
  <c r="B13" i="2"/>
  <c r="E13" i="2" s="1"/>
  <c r="E45" i="6"/>
  <c r="D13" i="2"/>
  <c r="C45" i="6"/>
  <c r="C13" i="2"/>
  <c r="B10" i="6"/>
  <c r="H49" i="6"/>
  <c r="C45" i="5"/>
  <c r="C12" i="2"/>
  <c r="E45" i="5"/>
  <c r="D12" i="2"/>
  <c r="A45" i="5"/>
  <c r="G45" i="5"/>
  <c r="B12" i="2"/>
  <c r="E12" i="2" s="1"/>
  <c r="B10" i="5"/>
  <c r="H49" i="5"/>
  <c r="A45" i="4"/>
  <c r="G45" i="4"/>
  <c r="B11" i="2"/>
  <c r="E11" i="2" s="1"/>
  <c r="C45" i="4"/>
  <c r="C11" i="2"/>
  <c r="E45" i="4"/>
  <c r="D11" i="2"/>
  <c r="B10" i="4"/>
  <c r="H49" i="4"/>
  <c r="A45" i="3"/>
  <c r="G45" i="3"/>
  <c r="B10" i="2"/>
  <c r="C45" i="3"/>
  <c r="C10" i="2"/>
  <c r="E45" i="3"/>
  <c r="D10" i="2"/>
  <c r="B10" i="3"/>
  <c r="H49" i="3"/>
  <c r="F22" i="2"/>
  <c r="E10" i="2" l="1"/>
  <c r="E22" i="2" s="1"/>
  <c r="B22" i="2"/>
  <c r="C22" i="2"/>
  <c r="D22" i="2"/>
</calcChain>
</file>

<file path=xl/sharedStrings.xml><?xml version="1.0" encoding="utf-8"?>
<sst xmlns="http://schemas.openxmlformats.org/spreadsheetml/2006/main" count="484" uniqueCount="105">
  <si>
    <t>Foaie de pontaj anuală</t>
  </si>
  <si>
    <t>Model gratuit de la NoBadge  ·  celule violet deschis = de completat  ·  celule gri = calculate, nu scrieți peste ele</t>
  </si>
  <si>
    <t>Datele angajatului (valabile pentru toate cele 12 luni)</t>
  </si>
  <si>
    <t>Angajat</t>
  </si>
  <si>
    <t>Anul</t>
  </si>
  <si>
    <t>Funcție / departament</t>
  </si>
  <si>
    <t>Ore normale pe zi</t>
  </si>
  <si>
    <t>peste acest prag = ore suplimentare</t>
  </si>
  <si>
    <t>Tarif orar (opțional)</t>
  </si>
  <si>
    <t>Spor ore suplimentare (opțional)</t>
  </si>
  <si>
    <t>Luna</t>
  </si>
  <si>
    <t>Ore
lucrate</t>
  </si>
  <si>
    <t>Normale</t>
  </si>
  <si>
    <t>Suplimentare</t>
  </si>
  <si>
    <t>Ore în zecimale</t>
  </si>
  <si>
    <t>Zile lucrate</t>
  </si>
  <si>
    <t>Cost (opțional)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</si>
  <si>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</si>
  <si>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</si>
  <si>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</si>
  <si>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</si>
  <si>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</si>
  <si>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</si>
  <si>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</si>
  <si>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</si>
  <si>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</si>
  <si>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</si>
  <si>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</si>
  <si>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</si>
  <si>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Total an</t>
  </si>
  <si>
    <t>Te-ai săturat să completezi de mână? NoBadge înregistrează pontajele prin GPS sau cod QR de pe telefon și exportă luna în Excel. 5,04 € per utilizator activ pe lună, 15 zile de probă gratuită: nobadge.eu/ro</t>
  </si>
  <si>
    <t>Cum se folosește</t>
  </si>
  <si>
    <t>1. Rezumat anual</t>
  </si>
  <si>
    <t>În foaia "Rezumat anual" scrieți angajatul, anul, orele normale pe zi și, opțional, tariful: se aplică tuturor celor 12 luni.</t>
  </si>
  <si>
    <t>2. O foaie pe lună</t>
  </si>
  <si>
    <t>Completați fiecare lună în foaia ei (Ianuarie … Decembrie): intrare, ieșire în formatul 08:30, pauză în minute. Turele de după miezul nopții sunt calculate.</t>
  </si>
  <si>
    <t>3. Totalurile anului</t>
  </si>
  <si>
    <t>Rezumatul adună orele lucrate, normale, suplimentare, zilele lucrate și absențele pe fiecare lună și pe tot anul.</t>
  </si>
  <si>
    <t>Absențe</t>
  </si>
  <si>
    <t>În coloana Absență alegeți un cod din listă (CO, I, CM, REC, AM, CCC, R). Codurile și descrierile sunt în foaia "Coduri și sărbători" și pot fi modificate.</t>
  </si>
  <si>
    <t>Sărbători și weekend</t>
  </si>
  <si>
    <t>Sâmbetele și duminicile sunt gri, sărbătorile legale violet. Scrieți sărbătorile legale din țara dvs. în foaia "Coduri și sărbători".</t>
  </si>
  <si>
    <t>Totaluri</t>
  </si>
  <si>
    <t>Orele apar ca ore:minute (și peste 24 de ore) și în zecimale pentru salarizare: 7:30 = 7,50.</t>
  </si>
  <si>
    <t>Tipărire</t>
  </si>
  <si>
    <t>Foaia se tipărește pe A4 orizontal, o pagină în lățime, cu antetul tabelului repetat. Rândurile pentru semnături sunt jos.</t>
  </si>
  <si>
    <t>Celule violet deschis = de completat. Celule gri = se calculează automat: nu scrieți peste ele.</t>
  </si>
  <si>
    <t>Notă</t>
  </si>
  <si>
    <t>Regulile privind evidența timpului de muncă diferă de la o țară la alta. Această foaie este o evidență internă: verificați cu contabilul sau consultantul de salarizare ce evidențe trebuie să țineți și cât timp le păstrați.</t>
  </si>
  <si>
    <t>Foaie de pontaj anuală · Ianuarie</t>
  </si>
  <si>
    <t>Luna (1-12)</t>
  </si>
  <si>
    <t>Data</t>
  </si>
  <si>
    <t>Ziua</t>
  </si>
  <si>
    <t>Intrare</t>
  </si>
  <si>
    <t>Ieșire</t>
  </si>
  <si>
    <t>Pauză
(min)</t>
  </si>
  <si>
    <t>Absență</t>
  </si>
  <si>
    <t>Note</t>
  </si>
  <si>
    <t>Total lună</t>
  </si>
  <si>
    <t>Rezumatul lunii</t>
  </si>
  <si>
    <t>Ore lucrate</t>
  </si>
  <si>
    <t>Ore normale</t>
  </si>
  <si>
    <t>Ore suplimentare</t>
  </si>
  <si>
    <t>Absențe (zile)</t>
  </si>
  <si>
    <t>Sărbători legale în perioadă</t>
  </si>
  <si>
    <t>Angajatul și angajatorul confirmă că orele trecute corespund orelor lucrate efectiv.</t>
  </si>
  <si>
    <t>Semnătura angajatului: ______________________________</t>
  </si>
  <si>
    <t>Semnătura angajatorului: ______________________________</t>
  </si>
  <si>
    <t>Data: ____ / ____ / ________</t>
  </si>
  <si>
    <t>Foaie de pontaj anuală · Februarie</t>
  </si>
  <si>
    <t>Foaie de pontaj anuală · Martie</t>
  </si>
  <si>
    <t>Foaie de pontaj anuală · Aprilie</t>
  </si>
  <si>
    <t>Foaie de pontaj anuală · Mai</t>
  </si>
  <si>
    <t>Foaie de pontaj anuală · Iunie</t>
  </si>
  <si>
    <t>Foaie de pontaj anuală · Iulie</t>
  </si>
  <si>
    <t>Foaie de pontaj anuală · August</t>
  </si>
  <si>
    <t>Foaie de pontaj anuală · Septembrie</t>
  </si>
  <si>
    <t>Foaie de pontaj anuală · Octombrie</t>
  </si>
  <si>
    <t>Foaie de pontaj anuală · Noiembrie</t>
  </si>
  <si>
    <t>Foaie de pontaj anuală · Decembrie</t>
  </si>
  <si>
    <t>Coduri și sărbători</t>
  </si>
  <si>
    <t>Coduri de absență</t>
  </si>
  <si>
    <t>Cod</t>
  </si>
  <si>
    <t>Semnificație</t>
  </si>
  <si>
    <t>CO</t>
  </si>
  <si>
    <t>Concediu de odihnă</t>
  </si>
  <si>
    <t>Puteți schimba codurile și descrierile: listele derulante și totalurile se actualizează singure.</t>
  </si>
  <si>
    <t>I</t>
  </si>
  <si>
    <t>Învoire</t>
  </si>
  <si>
    <t>CM</t>
  </si>
  <si>
    <t>Concediu medical</t>
  </si>
  <si>
    <t>REC</t>
  </si>
  <si>
    <t>Recuperare ore</t>
  </si>
  <si>
    <t>AM</t>
  </si>
  <si>
    <t>Accident de muncă</t>
  </si>
  <si>
    <t>CCC</t>
  </si>
  <si>
    <t>Concediu creștere copil</t>
  </si>
  <si>
    <t>R</t>
  </si>
  <si>
    <t>Repaus</t>
  </si>
  <si>
    <t>Sărbători legale</t>
  </si>
  <si>
    <t>Anul sărbătorilor</t>
  </si>
  <si>
    <t>Sărbătoare</t>
  </si>
  <si>
    <t>Anul Nou</t>
  </si>
  <si>
    <t>Sărbătorile legale diferă de la o țară la alta. Sunt completate două exemple; adăugați pe rândurile libere datele care se aplică la dvs. (sunt evidențiate în foaia de pontaj).</t>
  </si>
  <si>
    <t>Crăciunul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</si>
</sst>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b/>
      <sz val="11"/>
      <color rgb="FF6D28D9"/>
      <name val="Calibri"/>
    </font>
    <font>
      <sz val="10"/>
      <color rgb="FF1F2937"/>
      <name val="Calibri"/>
    </font>
    <font>
      <b/>
      <sz val="10"/>
      <color rgb="FFFFFFFF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EDE9FE"/>
      </patternFill>
    </fill>
    <fill>
      <patternFill patternType="solid">
        <fgColor rgb="FFF5F3FF"/>
      </patternFill>
    </fill>
    <fill>
      <patternFill patternType="solid">
        <fgColor rgb="FF6D28D9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9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165" fontId="4" fillId="6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indent="1"/>
    </xf>
    <xf numFmtId="165" fontId="6" fillId="7" borderId="1" xfId="0" applyNumberFormat="1" applyFont="1" applyFill="1" applyBorder="1" applyAlignment="1">
      <alignment horizontal="center" vertical="center"/>
    </xf>
    <xf numFmtId="2" fontId="6" fillId="7" borderId="1" xfId="0" applyNumberFormat="1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4" fontId="6" fillId="7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9" fontId="4" fillId="6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left" vertical="center" indent="1"/>
    </xf>
    <xf numFmtId="164" fontId="4" fillId="6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3" fillId="3" borderId="0" xfId="0" applyFont="1" applyFill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top" wrapText="1"/>
    </xf>
    <xf numFmtId="0" fontId="11" fillId="4" borderId="2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/>
    </xf>
    <xf numFmtId="165" fontId="3" fillId="6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indent="1"/>
    </xf>
    <xf numFmtId="1" fontId="3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2" fontId="3" fillId="6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24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40" t="s">
        <v>0</v>
      </c>
      <c r="B1" s="40"/>
      <c r="C1" s="40"/>
    </row>
    <row r="3" spans="1:3" x14ac:dyDescent="0.3">
      <c r="A3" s="35" t="s">
        <v>31</v>
      </c>
      <c r="B3" s="35"/>
      <c r="C3" s="35"/>
    </row>
    <row r="4" spans="1:3" ht="21" customHeight="1" x14ac:dyDescent="0.3">
      <c r="B4" s="1" t="s">
        <v>32</v>
      </c>
      <c r="C4" s="2" t="s">
        <v>33</v>
      </c>
    </row>
    <row r="5" spans="1:3" ht="36" customHeight="1" x14ac:dyDescent="0.3">
      <c r="B5" s="1" t="s">
        <v>34</v>
      </c>
      <c r="C5" s="2" t="s">
        <v>35</v>
      </c>
    </row>
    <row r="6" spans="1:3" ht="21" customHeight="1" x14ac:dyDescent="0.3">
      <c r="B6" s="1" t="s">
        <v>36</v>
      </c>
      <c r="C6" s="2" t="s">
        <v>37</v>
      </c>
    </row>
    <row r="7" spans="1:3" ht="36" customHeight="1" x14ac:dyDescent="0.3">
      <c r="B7" s="1" t="s">
        <v>38</v>
      </c>
      <c r="C7" s="2" t="s">
        <v>39</v>
      </c>
    </row>
    <row r="8" spans="1:3" ht="36" customHeight="1" x14ac:dyDescent="0.3">
      <c r="B8" s="1" t="s">
        <v>40</v>
      </c>
      <c r="C8" s="2" t="s">
        <v>41</v>
      </c>
    </row>
    <row r="9" spans="1:3" ht="21" customHeight="1" x14ac:dyDescent="0.3">
      <c r="B9" s="1" t="s">
        <v>42</v>
      </c>
      <c r="C9" s="2" t="s">
        <v>43</v>
      </c>
    </row>
    <row r="10" spans="1:3" ht="21" customHeight="1" x14ac:dyDescent="0.3">
      <c r="B10" s="1" t="s">
        <v>44</v>
      </c>
      <c r="C10" s="2" t="s">
        <v>45</v>
      </c>
    </row>
    <row r="12" spans="1:3" ht="22.05" customHeight="1" x14ac:dyDescent="0.3">
      <c r="B12" s="42" t="s">
        <v>46</v>
      </c>
      <c r="C12" s="36"/>
    </row>
    <row r="14" spans="1:3" x14ac:dyDescent="0.3">
      <c r="A14" s="35" t="s">
        <v>47</v>
      </c>
      <c r="B14" s="35"/>
      <c r="C14" s="35"/>
    </row>
    <row r="15" spans="1:3" ht="36" customHeight="1" x14ac:dyDescent="0.3">
      <c r="B15" s="41" t="s">
        <v>48</v>
      </c>
      <c r="C15" s="41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showGridLines="0" tabSelected="1" workbookViewId="0">
      <pane ySplit="9" topLeftCell="A10" activePane="bottomLeft" state="frozen"/>
      <selection pane="bottomLeft" sqref="A1:N1"/>
    </sheetView>
  </sheetViews>
  <sheetFormatPr defaultRowHeight="14.4" x14ac:dyDescent="0.3"/>
  <cols>
    <col min="1" max="1" width="14" customWidth="1"/>
    <col min="2" max="3" width="11" customWidth="1"/>
    <col min="4" max="4" width="13" customWidth="1"/>
    <col min="5" max="5" width="10" customWidth="1"/>
    <col min="6" max="13" width="9" customWidth="1"/>
    <col min="14" max="14" width="12" customWidth="1"/>
  </cols>
  <sheetData>
    <row r="1" spans="1:14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4" spans="1:14" x14ac:dyDescent="0.3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25.95" customHeight="1" x14ac:dyDescent="0.3">
      <c r="A5" s="34" t="s">
        <v>3</v>
      </c>
      <c r="B5" s="34"/>
      <c r="C5" s="38"/>
      <c r="D5" s="38"/>
      <c r="E5" s="38"/>
      <c r="F5" s="38"/>
      <c r="G5" s="34" t="s">
        <v>4</v>
      </c>
      <c r="H5" s="34"/>
      <c r="I5" s="5">
        <v>2027</v>
      </c>
    </row>
    <row r="6" spans="1:14" ht="25.95" customHeight="1" x14ac:dyDescent="0.3">
      <c r="A6" s="34" t="s">
        <v>5</v>
      </c>
      <c r="B6" s="34"/>
      <c r="C6" s="38"/>
      <c r="D6" s="38"/>
      <c r="E6" s="38"/>
      <c r="F6" s="38"/>
      <c r="G6" s="34" t="s">
        <v>6</v>
      </c>
      <c r="H6" s="34"/>
      <c r="I6" s="6">
        <v>8</v>
      </c>
      <c r="J6" s="39" t="s">
        <v>7</v>
      </c>
      <c r="K6" s="39"/>
      <c r="L6" s="39"/>
      <c r="M6" s="39"/>
    </row>
    <row r="7" spans="1:14" ht="25.95" customHeight="1" x14ac:dyDescent="0.3">
      <c r="A7" s="34" t="s">
        <v>8</v>
      </c>
      <c r="B7" s="34"/>
      <c r="C7" s="7"/>
      <c r="G7" s="34" t="s">
        <v>9</v>
      </c>
      <c r="H7" s="34"/>
      <c r="I7" s="8"/>
    </row>
    <row r="9" spans="1:14" ht="31.95" customHeight="1" x14ac:dyDescent="0.3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9" t="str">
        <f>INDEX(AbsenceCodes,1)</f>
        <v>CO</v>
      </c>
      <c r="H9" s="9" t="str">
        <f>INDEX(AbsenceCodes,2)</f>
        <v>I</v>
      </c>
      <c r="I9" s="9" t="str">
        <f>INDEX(AbsenceCodes,3)</f>
        <v>CM</v>
      </c>
      <c r="J9" s="9" t="str">
        <f>INDEX(AbsenceCodes,4)</f>
        <v>REC</v>
      </c>
      <c r="K9" s="9" t="str">
        <f>INDEX(AbsenceCodes,5)</f>
        <v>AM</v>
      </c>
      <c r="L9" s="9" t="str">
        <f>INDEX(AbsenceCodes,6)</f>
        <v>CCC</v>
      </c>
      <c r="M9" s="9" t="str">
        <f>INDEX(AbsenceCodes,7)</f>
        <v>R</v>
      </c>
      <c r="N9" s="9" t="s">
        <v>16</v>
      </c>
    </row>
    <row r="10" spans="1:14" x14ac:dyDescent="0.3">
      <c r="A10" s="10" t="s">
        <v>17</v>
      </c>
      <c r="B10" s="11">
        <f>Ianuarie!F41</f>
        <v>0</v>
      </c>
      <c r="C10" s="11">
        <f>Ianuarie!G41</f>
        <v>0</v>
      </c>
      <c r="D10" s="11">
        <f>Ianuarie!H41</f>
        <v>0</v>
      </c>
      <c r="E10" s="12">
        <f t="shared" ref="E10:E21" si="0">B10*24</f>
        <v>0</v>
      </c>
      <c r="F10" s="13">
        <f>Ianuarie!I45</f>
        <v>0</v>
      </c>
      <c r="G10" s="13">
        <f>Ianuarie!A49</f>
        <v>0</v>
      </c>
      <c r="H10" s="13">
        <f>Ianuarie!B49</f>
        <v>0</v>
      </c>
      <c r="I10" s="13">
        <f>Ianuarie!C49</f>
        <v>0</v>
      </c>
      <c r="J10" s="13">
        <f>Ianuarie!D49</f>
        <v>0</v>
      </c>
      <c r="K10" s="13">
        <f>Ianuarie!E49</f>
        <v>0</v>
      </c>
      <c r="L10" s="13">
        <f>Ianuarie!F49</f>
        <v>0</v>
      </c>
      <c r="M10" s="13">
        <f>Ianuarie!G49</f>
        <v>0</v>
      </c>
      <c r="N10" s="14" t="str">
        <f>IF(Ianuarie!J45="","",Ianuarie!J45)</f>
        <v/>
      </c>
    </row>
    <row r="11" spans="1:14" x14ac:dyDescent="0.3">
      <c r="A11" s="10" t="s">
        <v>18</v>
      </c>
      <c r="B11" s="11">
        <f>Februarie!F41</f>
        <v>0</v>
      </c>
      <c r="C11" s="11">
        <f>Februarie!G41</f>
        <v>0</v>
      </c>
      <c r="D11" s="11">
        <f>Februarie!H41</f>
        <v>0</v>
      </c>
      <c r="E11" s="12">
        <f t="shared" si="0"/>
        <v>0</v>
      </c>
      <c r="F11" s="13">
        <f>Februarie!I45</f>
        <v>0</v>
      </c>
      <c r="G11" s="13">
        <f>Februarie!A49</f>
        <v>0</v>
      </c>
      <c r="H11" s="13">
        <f>Februarie!B49</f>
        <v>0</v>
      </c>
      <c r="I11" s="13">
        <f>Februarie!C49</f>
        <v>0</v>
      </c>
      <c r="J11" s="13">
        <f>Februarie!D49</f>
        <v>0</v>
      </c>
      <c r="K11" s="13">
        <f>Februarie!E49</f>
        <v>0</v>
      </c>
      <c r="L11" s="13">
        <f>Februarie!F49</f>
        <v>0</v>
      </c>
      <c r="M11" s="13">
        <f>Februarie!G49</f>
        <v>0</v>
      </c>
      <c r="N11" s="14" t="str">
        <f>IF(Februarie!J45="","",Februarie!J45)</f>
        <v/>
      </c>
    </row>
    <row r="12" spans="1:14" x14ac:dyDescent="0.3">
      <c r="A12" s="10" t="s">
        <v>19</v>
      </c>
      <c r="B12" s="11">
        <f>Martie!F41</f>
        <v>0</v>
      </c>
      <c r="C12" s="11">
        <f>Martie!G41</f>
        <v>0</v>
      </c>
      <c r="D12" s="11">
        <f>Martie!H41</f>
        <v>0</v>
      </c>
      <c r="E12" s="12">
        <f t="shared" si="0"/>
        <v>0</v>
      </c>
      <c r="F12" s="13">
        <f>Martie!I45</f>
        <v>0</v>
      </c>
      <c r="G12" s="13">
        <f>Martie!A49</f>
        <v>0</v>
      </c>
      <c r="H12" s="13">
        <f>Martie!B49</f>
        <v>0</v>
      </c>
      <c r="I12" s="13">
        <f>Martie!C49</f>
        <v>0</v>
      </c>
      <c r="J12" s="13">
        <f>Martie!D49</f>
        <v>0</v>
      </c>
      <c r="K12" s="13">
        <f>Martie!E49</f>
        <v>0</v>
      </c>
      <c r="L12" s="13">
        <f>Martie!F49</f>
        <v>0</v>
      </c>
      <c r="M12" s="13">
        <f>Martie!G49</f>
        <v>0</v>
      </c>
      <c r="N12" s="14" t="str">
        <f>IF(Martie!J45="","",Martie!J45)</f>
        <v/>
      </c>
    </row>
    <row r="13" spans="1:14" x14ac:dyDescent="0.3">
      <c r="A13" s="10" t="s">
        <v>20</v>
      </c>
      <c r="B13" s="11">
        <f>Aprilie!F41</f>
        <v>0</v>
      </c>
      <c r="C13" s="11">
        <f>Aprilie!G41</f>
        <v>0</v>
      </c>
      <c r="D13" s="11">
        <f>Aprilie!H41</f>
        <v>0</v>
      </c>
      <c r="E13" s="12">
        <f t="shared" si="0"/>
        <v>0</v>
      </c>
      <c r="F13" s="13">
        <f>Aprilie!I45</f>
        <v>0</v>
      </c>
      <c r="G13" s="13">
        <f>Aprilie!A49</f>
        <v>0</v>
      </c>
      <c r="H13" s="13">
        <f>Aprilie!B49</f>
        <v>0</v>
      </c>
      <c r="I13" s="13">
        <f>Aprilie!C49</f>
        <v>0</v>
      </c>
      <c r="J13" s="13">
        <f>Aprilie!D49</f>
        <v>0</v>
      </c>
      <c r="K13" s="13">
        <f>Aprilie!E49</f>
        <v>0</v>
      </c>
      <c r="L13" s="13">
        <f>Aprilie!F49</f>
        <v>0</v>
      </c>
      <c r="M13" s="13">
        <f>Aprilie!G49</f>
        <v>0</v>
      </c>
      <c r="N13" s="14" t="str">
        <f>IF(Aprilie!J45="","",Aprilie!J45)</f>
        <v/>
      </c>
    </row>
    <row r="14" spans="1:14" x14ac:dyDescent="0.3">
      <c r="A14" s="10" t="s">
        <v>21</v>
      </c>
      <c r="B14" s="11">
        <f>Mai!F41</f>
        <v>0</v>
      </c>
      <c r="C14" s="11">
        <f>Mai!G41</f>
        <v>0</v>
      </c>
      <c r="D14" s="11">
        <f>Mai!H41</f>
        <v>0</v>
      </c>
      <c r="E14" s="12">
        <f t="shared" si="0"/>
        <v>0</v>
      </c>
      <c r="F14" s="13">
        <f>Mai!I45</f>
        <v>0</v>
      </c>
      <c r="G14" s="13">
        <f>Mai!A49</f>
        <v>0</v>
      </c>
      <c r="H14" s="13">
        <f>Mai!B49</f>
        <v>0</v>
      </c>
      <c r="I14" s="13">
        <f>Mai!C49</f>
        <v>0</v>
      </c>
      <c r="J14" s="13">
        <f>Mai!D49</f>
        <v>0</v>
      </c>
      <c r="K14" s="13">
        <f>Mai!E49</f>
        <v>0</v>
      </c>
      <c r="L14" s="13">
        <f>Mai!F49</f>
        <v>0</v>
      </c>
      <c r="M14" s="13">
        <f>Mai!G49</f>
        <v>0</v>
      </c>
      <c r="N14" s="14" t="str">
        <f>IF(Mai!J45="","",Mai!J45)</f>
        <v/>
      </c>
    </row>
    <row r="15" spans="1:14" x14ac:dyDescent="0.3">
      <c r="A15" s="10" t="s">
        <v>22</v>
      </c>
      <c r="B15" s="11">
        <f>Iunie!F41</f>
        <v>0</v>
      </c>
      <c r="C15" s="11">
        <f>Iunie!G41</f>
        <v>0</v>
      </c>
      <c r="D15" s="11">
        <f>Iunie!H41</f>
        <v>0</v>
      </c>
      <c r="E15" s="12">
        <f t="shared" si="0"/>
        <v>0</v>
      </c>
      <c r="F15" s="13">
        <f>Iunie!I45</f>
        <v>0</v>
      </c>
      <c r="G15" s="13">
        <f>Iunie!A49</f>
        <v>0</v>
      </c>
      <c r="H15" s="13">
        <f>Iunie!B49</f>
        <v>0</v>
      </c>
      <c r="I15" s="13">
        <f>Iunie!C49</f>
        <v>0</v>
      </c>
      <c r="J15" s="13">
        <f>Iunie!D49</f>
        <v>0</v>
      </c>
      <c r="K15" s="13">
        <f>Iunie!E49</f>
        <v>0</v>
      </c>
      <c r="L15" s="13">
        <f>Iunie!F49</f>
        <v>0</v>
      </c>
      <c r="M15" s="13">
        <f>Iunie!G49</f>
        <v>0</v>
      </c>
      <c r="N15" s="14" t="str">
        <f>IF(Iunie!J45="","",Iunie!J45)</f>
        <v/>
      </c>
    </row>
    <row r="16" spans="1:14" x14ac:dyDescent="0.3">
      <c r="A16" s="10" t="s">
        <v>23</v>
      </c>
      <c r="B16" s="11">
        <f>Iulie!F41</f>
        <v>0</v>
      </c>
      <c r="C16" s="11">
        <f>Iulie!G41</f>
        <v>0</v>
      </c>
      <c r="D16" s="11">
        <f>Iulie!H41</f>
        <v>0</v>
      </c>
      <c r="E16" s="12">
        <f t="shared" si="0"/>
        <v>0</v>
      </c>
      <c r="F16" s="13">
        <f>Iulie!I45</f>
        <v>0</v>
      </c>
      <c r="G16" s="13">
        <f>Iulie!A49</f>
        <v>0</v>
      </c>
      <c r="H16" s="13">
        <f>Iulie!B49</f>
        <v>0</v>
      </c>
      <c r="I16" s="13">
        <f>Iulie!C49</f>
        <v>0</v>
      </c>
      <c r="J16" s="13">
        <f>Iulie!D49</f>
        <v>0</v>
      </c>
      <c r="K16" s="13">
        <f>Iulie!E49</f>
        <v>0</v>
      </c>
      <c r="L16" s="13">
        <f>Iulie!F49</f>
        <v>0</v>
      </c>
      <c r="M16" s="13">
        <f>Iulie!G49</f>
        <v>0</v>
      </c>
      <c r="N16" s="14" t="str">
        <f>IF(Iulie!J45="","",Iulie!J45)</f>
        <v/>
      </c>
    </row>
    <row r="17" spans="1:14" x14ac:dyDescent="0.3">
      <c r="A17" s="10" t="s">
        <v>24</v>
      </c>
      <c r="B17" s="11">
        <f>August!F41</f>
        <v>0</v>
      </c>
      <c r="C17" s="11">
        <f>August!G41</f>
        <v>0</v>
      </c>
      <c r="D17" s="11">
        <f>August!H41</f>
        <v>0</v>
      </c>
      <c r="E17" s="12">
        <f t="shared" si="0"/>
        <v>0</v>
      </c>
      <c r="F17" s="13">
        <f>August!I45</f>
        <v>0</v>
      </c>
      <c r="G17" s="13">
        <f>August!A49</f>
        <v>0</v>
      </c>
      <c r="H17" s="13">
        <f>August!B49</f>
        <v>0</v>
      </c>
      <c r="I17" s="13">
        <f>August!C49</f>
        <v>0</v>
      </c>
      <c r="J17" s="13">
        <f>August!D49</f>
        <v>0</v>
      </c>
      <c r="K17" s="13">
        <f>August!E49</f>
        <v>0</v>
      </c>
      <c r="L17" s="13">
        <f>August!F49</f>
        <v>0</v>
      </c>
      <c r="M17" s="13">
        <f>August!G49</f>
        <v>0</v>
      </c>
      <c r="N17" s="14" t="str">
        <f>IF(August!J45="","",August!J45)</f>
        <v/>
      </c>
    </row>
    <row r="18" spans="1:14" x14ac:dyDescent="0.3">
      <c r="A18" s="10" t="s">
        <v>25</v>
      </c>
      <c r="B18" s="11">
        <f>Septembrie!F41</f>
        <v>0</v>
      </c>
      <c r="C18" s="11">
        <f>Septembrie!G41</f>
        <v>0</v>
      </c>
      <c r="D18" s="11">
        <f>Septembrie!H41</f>
        <v>0</v>
      </c>
      <c r="E18" s="12">
        <f t="shared" si="0"/>
        <v>0</v>
      </c>
      <c r="F18" s="13">
        <f>Septembrie!I45</f>
        <v>0</v>
      </c>
      <c r="G18" s="13">
        <f>Septembrie!A49</f>
        <v>0</v>
      </c>
      <c r="H18" s="13">
        <f>Septembrie!B49</f>
        <v>0</v>
      </c>
      <c r="I18" s="13">
        <f>Septembrie!C49</f>
        <v>0</v>
      </c>
      <c r="J18" s="13">
        <f>Septembrie!D49</f>
        <v>0</v>
      </c>
      <c r="K18" s="13">
        <f>Septembrie!E49</f>
        <v>0</v>
      </c>
      <c r="L18" s="13">
        <f>Septembrie!F49</f>
        <v>0</v>
      </c>
      <c r="M18" s="13">
        <f>Septembrie!G49</f>
        <v>0</v>
      </c>
      <c r="N18" s="14" t="str">
        <f>IF(Septembrie!J45="","",Septembrie!J45)</f>
        <v/>
      </c>
    </row>
    <row r="19" spans="1:14" x14ac:dyDescent="0.3">
      <c r="A19" s="10" t="s">
        <v>26</v>
      </c>
      <c r="B19" s="11">
        <f>Octombrie!F41</f>
        <v>0</v>
      </c>
      <c r="C19" s="11">
        <f>Octombrie!G41</f>
        <v>0</v>
      </c>
      <c r="D19" s="11">
        <f>Octombrie!H41</f>
        <v>0</v>
      </c>
      <c r="E19" s="12">
        <f t="shared" si="0"/>
        <v>0</v>
      </c>
      <c r="F19" s="13">
        <f>Octombrie!I45</f>
        <v>0</v>
      </c>
      <c r="G19" s="13">
        <f>Octombrie!A49</f>
        <v>0</v>
      </c>
      <c r="H19" s="13">
        <f>Octombrie!B49</f>
        <v>0</v>
      </c>
      <c r="I19" s="13">
        <f>Octombrie!C49</f>
        <v>0</v>
      </c>
      <c r="J19" s="13">
        <f>Octombrie!D49</f>
        <v>0</v>
      </c>
      <c r="K19" s="13">
        <f>Octombrie!E49</f>
        <v>0</v>
      </c>
      <c r="L19" s="13">
        <f>Octombrie!F49</f>
        <v>0</v>
      </c>
      <c r="M19" s="13">
        <f>Octombrie!G49</f>
        <v>0</v>
      </c>
      <c r="N19" s="14" t="str">
        <f>IF(Octombrie!J45="","",Octombrie!J45)</f>
        <v/>
      </c>
    </row>
    <row r="20" spans="1:14" x14ac:dyDescent="0.3">
      <c r="A20" s="10" t="s">
        <v>27</v>
      </c>
      <c r="B20" s="11">
        <f>Noiembrie!F41</f>
        <v>0</v>
      </c>
      <c r="C20" s="11">
        <f>Noiembrie!G41</f>
        <v>0</v>
      </c>
      <c r="D20" s="11">
        <f>Noiembrie!H41</f>
        <v>0</v>
      </c>
      <c r="E20" s="12">
        <f t="shared" si="0"/>
        <v>0</v>
      </c>
      <c r="F20" s="13">
        <f>Noiembrie!I45</f>
        <v>0</v>
      </c>
      <c r="G20" s="13">
        <f>Noiembrie!A49</f>
        <v>0</v>
      </c>
      <c r="H20" s="13">
        <f>Noiembrie!B49</f>
        <v>0</v>
      </c>
      <c r="I20" s="13">
        <f>Noiembrie!C49</f>
        <v>0</v>
      </c>
      <c r="J20" s="13">
        <f>Noiembrie!D49</f>
        <v>0</v>
      </c>
      <c r="K20" s="13">
        <f>Noiembrie!E49</f>
        <v>0</v>
      </c>
      <c r="L20" s="13">
        <f>Noiembrie!F49</f>
        <v>0</v>
      </c>
      <c r="M20" s="13">
        <f>Noiembrie!G49</f>
        <v>0</v>
      </c>
      <c r="N20" s="14" t="str">
        <f>IF(Noiembrie!J45="","",Noiembrie!J45)</f>
        <v/>
      </c>
    </row>
    <row r="21" spans="1:14" x14ac:dyDescent="0.3">
      <c r="A21" s="10" t="s">
        <v>28</v>
      </c>
      <c r="B21" s="11">
        <f>Decembrie!F41</f>
        <v>0</v>
      </c>
      <c r="C21" s="11">
        <f>Decembrie!G41</f>
        <v>0</v>
      </c>
      <c r="D21" s="11">
        <f>Decembrie!H41</f>
        <v>0</v>
      </c>
      <c r="E21" s="12">
        <f t="shared" si="0"/>
        <v>0</v>
      </c>
      <c r="F21" s="13">
        <f>Decembrie!I45</f>
        <v>0</v>
      </c>
      <c r="G21" s="13">
        <f>Decembrie!A49</f>
        <v>0</v>
      </c>
      <c r="H21" s="13">
        <f>Decembrie!B49</f>
        <v>0</v>
      </c>
      <c r="I21" s="13">
        <f>Decembrie!C49</f>
        <v>0</v>
      </c>
      <c r="J21" s="13">
        <f>Decembrie!D49</f>
        <v>0</v>
      </c>
      <c r="K21" s="13">
        <f>Decembrie!E49</f>
        <v>0</v>
      </c>
      <c r="L21" s="13">
        <f>Decembrie!F49</f>
        <v>0</v>
      </c>
      <c r="M21" s="13">
        <f>Decembrie!G49</f>
        <v>0</v>
      </c>
      <c r="N21" s="14" t="str">
        <f>IF(Decembrie!J45="","",Decembrie!J45)</f>
        <v/>
      </c>
    </row>
    <row r="22" spans="1:14" x14ac:dyDescent="0.3">
      <c r="A22" s="15" t="s">
        <v>29</v>
      </c>
      <c r="B22" s="16">
        <f t="shared" ref="B22:M22" si="1">SUM(B10:B21)</f>
        <v>0</v>
      </c>
      <c r="C22" s="16">
        <f t="shared" si="1"/>
        <v>0</v>
      </c>
      <c r="D22" s="16">
        <f t="shared" si="1"/>
        <v>0</v>
      </c>
      <c r="E22" s="17">
        <f t="shared" si="1"/>
        <v>0</v>
      </c>
      <c r="F22" s="18">
        <f t="shared" si="1"/>
        <v>0</v>
      </c>
      <c r="G22" s="18">
        <f t="shared" si="1"/>
        <v>0</v>
      </c>
      <c r="H22" s="18">
        <f t="shared" si="1"/>
        <v>0</v>
      </c>
      <c r="I22" s="18">
        <f t="shared" si="1"/>
        <v>0</v>
      </c>
      <c r="J22" s="18">
        <f t="shared" si="1"/>
        <v>0</v>
      </c>
      <c r="K22" s="18">
        <f t="shared" si="1"/>
        <v>0</v>
      </c>
      <c r="L22" s="18">
        <f t="shared" si="1"/>
        <v>0</v>
      </c>
      <c r="M22" s="18">
        <f t="shared" si="1"/>
        <v>0</v>
      </c>
      <c r="N22" s="19" t="str">
        <f>IF(COUNT(N10:N21)=0,"",SUM(N10:N21))</f>
        <v/>
      </c>
    </row>
    <row r="24" spans="1:14" ht="19.95" customHeight="1" x14ac:dyDescent="0.3">
      <c r="A24" s="36" t="s">
        <v>30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9.95" customHeight="1" x14ac:dyDescent="0.3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</sheetData>
  <mergeCells count="13">
    <mergeCell ref="A1:N1"/>
    <mergeCell ref="A7:B7"/>
    <mergeCell ref="G7:H7"/>
    <mergeCell ref="A4:N4"/>
    <mergeCell ref="A24:N25"/>
    <mergeCell ref="A2:N2"/>
    <mergeCell ref="A5:B5"/>
    <mergeCell ref="G5:H5"/>
    <mergeCell ref="C6:F6"/>
    <mergeCell ref="J6:M6"/>
    <mergeCell ref="G6:H6"/>
    <mergeCell ref="C5:F5"/>
    <mergeCell ref="A6:B6"/>
  </mergeCells>
  <dataValidations count="4">
    <dataValidation type="whole" allowBlank="1" showErrorMessage="1" sqref="I5" xr:uid="{00000000-0002-0000-0100-000000000000}">
      <formula1>2000</formula1>
      <formula2>2100</formula2>
    </dataValidation>
    <dataValidation type="decimal" allowBlank="1" showErrorMessage="1" sqref="I6" xr:uid="{00000000-0002-0000-0100-000001000000}">
      <formula1>0</formula1>
      <formula2>24</formula2>
    </dataValidation>
    <dataValidation type="decimal" operator="greaterThanOrEqual" allowBlank="1" showErrorMessage="1" sqref="C7" xr:uid="{00000000-0002-0000-0100-000002000000}">
      <formula1>0</formula1>
    </dataValidation>
    <dataValidation type="decimal" allowBlank="1" showErrorMessage="1" sqref="I7" xr:uid="{00000000-0002-0000-0100-000003000000}">
      <formula1>0</formula1>
      <formula2>5</formula2>
    </dataValidation>
  </dataValidations>
  <hyperlinks>
    <hyperlink ref="A24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IF('Rezumat anual'!$C$5="","",'Rezumat anual'!$C$5)</f>
        <v/>
      </c>
      <c r="D4" s="48"/>
      <c r="E4" s="48"/>
      <c r="F4" s="48"/>
      <c r="G4" s="34" t="s">
        <v>50</v>
      </c>
      <c r="H4" s="34"/>
      <c r="I4" s="13">
        <v>1</v>
      </c>
      <c r="J4" s="20" t="str">
        <f>IF(AND(ISNUMBER($I$4),$I$4&gt;=1,$I$4&lt;=12),CHOOSE($I$4,"Ianuarie","Februarie","Martie","Aprilie","Mai","Iunie","Iulie","August","Septembrie","Octombrie","Noiembrie","Decembrie")&amp;" "&amp;$I$5,"")</f>
        <v>Ianuarie 2027</v>
      </c>
    </row>
    <row r="5" spans="1:10" ht="25.95" customHeight="1" x14ac:dyDescent="0.3">
      <c r="A5" s="34" t="s">
        <v>5</v>
      </c>
      <c r="B5" s="34"/>
      <c r="C5" s="48" t="str">
        <f>IF('Rezumat anual'!$C$6="","",'Rezumat anual'!$C$6)</f>
        <v/>
      </c>
      <c r="D5" s="48"/>
      <c r="E5" s="48"/>
      <c r="F5" s="48"/>
      <c r="G5" s="34" t="s">
        <v>4</v>
      </c>
      <c r="H5" s="34"/>
      <c r="I5" s="13">
        <f>'Rezumat anual'!$I$5</f>
        <v>2027</v>
      </c>
    </row>
    <row r="6" spans="1:10" ht="25.95" customHeight="1" x14ac:dyDescent="0.3">
      <c r="A6" s="34" t="s">
        <v>6</v>
      </c>
      <c r="B6" s="34"/>
      <c r="C6" s="21">
        <f>'Rezumat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IF('Rezumat anual'!$C$7="","",'Rezumat anual'!$C$7)</f>
        <v/>
      </c>
    </row>
    <row r="7" spans="1:10" ht="25.95" customHeight="1" x14ac:dyDescent="0.3">
      <c r="G7" s="34" t="s">
        <v>9</v>
      </c>
      <c r="H7" s="34"/>
      <c r="I7" s="22" t="str">
        <f>IF('Rezumat anual'!$I$7="","",'Rezumat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46388</v>
      </c>
      <c r="B10" s="24" t="str">
        <f t="shared" ref="B10:B40" si="0">IF(ISNUMBER(A10),CHOOSE(WEEKDAY(A10,2),"Lun","Mar","Mie","Joi","Vin","Sâm","Dum"),"")</f>
        <v>Vin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46389</v>
      </c>
      <c r="B11" s="24" t="str">
        <f t="shared" si="0"/>
        <v>Sâm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46390</v>
      </c>
      <c r="B12" s="24" t="str">
        <f t="shared" si="0"/>
        <v>Dum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46391</v>
      </c>
      <c r="B13" s="24" t="str">
        <f t="shared" si="0"/>
        <v>Lun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46392</v>
      </c>
      <c r="B14" s="24" t="str">
        <f t="shared" si="0"/>
        <v>Mar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46393</v>
      </c>
      <c r="B15" s="24" t="str">
        <f t="shared" si="0"/>
        <v>Mie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46394</v>
      </c>
      <c r="B16" s="24" t="str">
        <f t="shared" si="0"/>
        <v>Joi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46395</v>
      </c>
      <c r="B17" s="24" t="str">
        <f t="shared" si="0"/>
        <v>Vin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46396</v>
      </c>
      <c r="B18" s="24" t="str">
        <f t="shared" si="0"/>
        <v>Sâm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46397</v>
      </c>
      <c r="B19" s="24" t="str">
        <f t="shared" si="0"/>
        <v>Dum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46398</v>
      </c>
      <c r="B20" s="24" t="str">
        <f t="shared" si="0"/>
        <v>Lun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46399</v>
      </c>
      <c r="B21" s="24" t="str">
        <f t="shared" si="0"/>
        <v>Mar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46400</v>
      </c>
      <c r="B22" s="24" t="str">
        <f t="shared" si="0"/>
        <v>Mie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46401</v>
      </c>
      <c r="B23" s="24" t="str">
        <f t="shared" si="0"/>
        <v>Joi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46402</v>
      </c>
      <c r="B24" s="24" t="str">
        <f t="shared" si="0"/>
        <v>Vin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46403</v>
      </c>
      <c r="B25" s="24" t="str">
        <f t="shared" si="0"/>
        <v>Sâm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46404</v>
      </c>
      <c r="B26" s="24" t="str">
        <f t="shared" si="0"/>
        <v>Dum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46405</v>
      </c>
      <c r="B27" s="24" t="str">
        <f t="shared" si="0"/>
        <v>Lun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46406</v>
      </c>
      <c r="B28" s="24" t="str">
        <f t="shared" si="0"/>
        <v>Mar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46407</v>
      </c>
      <c r="B29" s="24" t="str">
        <f t="shared" si="0"/>
        <v>Mie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46408</v>
      </c>
      <c r="B30" s="24" t="str">
        <f t="shared" si="0"/>
        <v>Joi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46409</v>
      </c>
      <c r="B31" s="24" t="str">
        <f t="shared" si="0"/>
        <v>Vin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46410</v>
      </c>
      <c r="B32" s="24" t="str">
        <f t="shared" si="0"/>
        <v>Sâm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46411</v>
      </c>
      <c r="B33" s="24" t="str">
        <f t="shared" si="0"/>
        <v>Dum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46412</v>
      </c>
      <c r="B34" s="24" t="str">
        <f t="shared" si="0"/>
        <v>Lun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46413</v>
      </c>
      <c r="B35" s="24" t="str">
        <f t="shared" si="0"/>
        <v>Mar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46414</v>
      </c>
      <c r="B36" s="24" t="str">
        <f t="shared" si="0"/>
        <v>Mie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46415</v>
      </c>
      <c r="B37" s="24" t="str">
        <f t="shared" si="0"/>
        <v>Joi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46416</v>
      </c>
      <c r="B38" s="24" t="str">
        <f t="shared" si="0"/>
        <v>Vin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46417</v>
      </c>
      <c r="B39" s="24" t="str">
        <f t="shared" si="0"/>
        <v>Sâm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46418</v>
      </c>
      <c r="B40" s="24" t="str">
        <f t="shared" si="0"/>
        <v>Dum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CO · Concediu de odihnă</v>
      </c>
      <c r="B48" s="30" t="str">
        <f>INDEX(AbsenceCodes,2)&amp;" · "&amp;INDEX(AbsenceNames,2)</f>
        <v>I · Învoire</v>
      </c>
      <c r="C48" s="30" t="str">
        <f>INDEX(AbsenceCodes,3)&amp;" · "&amp;INDEX(AbsenceNames,3)</f>
        <v>CM · Concediu medical</v>
      </c>
      <c r="D48" s="30" t="str">
        <f>INDEX(AbsenceCodes,4)&amp;" · "&amp;INDEX(AbsenceNames,4)</f>
        <v>REC · Recuperare ore</v>
      </c>
      <c r="E48" s="30" t="str">
        <f>INDEX(AbsenceCodes,5)&amp;" · "&amp;INDEX(AbsenceNames,5)</f>
        <v>AM · Accident de muncă</v>
      </c>
      <c r="F48" s="30" t="str">
        <f>INDEX(AbsenceCodes,6)&amp;" · "&amp;INDEX(AbsenceNames,6)</f>
        <v>CCC · Concediu creștere copil</v>
      </c>
      <c r="G48" s="30" t="str">
        <f>INDEX(AbsenceCodes,7)&amp;" · "&amp;INDEX(AbsenceNames,7)</f>
        <v>R · Repaus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23" priority="1" stopIfTrue="1">
      <formula>AND(ISNUMBER($A10),COUNTIF(Holidays,$A10)&gt;0)</formula>
    </cfRule>
    <cfRule type="expression" dxfId="22" priority="2" stopIfTrue="1">
      <formula>AND(ISNUMBER($A10),WEEKDAY($A10,2)&gt;5)</formula>
    </cfRule>
  </conditionalFormatting>
  <dataValidations count="3">
    <dataValidation type="time" allowBlank="1" showErrorMessage="1" errorTitle="Oră invalidă" error="Scrieți ora în formatul 08:30." sqref="C10:D40" xr:uid="{00000000-0002-0000-0200-000000000000}">
      <formula1>0</formula1>
      <formula2>0.999305556</formula2>
    </dataValidation>
    <dataValidation type="whole" allowBlank="1" showErrorMessage="1" sqref="E10:E40" xr:uid="{00000000-0002-0000-0200-000001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2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69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IF('Rezumat anual'!$C$5="","",'Rezumat anual'!$C$5)</f>
        <v/>
      </c>
      <c r="D4" s="48"/>
      <c r="E4" s="48"/>
      <c r="F4" s="48"/>
      <c r="G4" s="34" t="s">
        <v>50</v>
      </c>
      <c r="H4" s="34"/>
      <c r="I4" s="13">
        <v>2</v>
      </c>
      <c r="J4" s="20" t="str">
        <f>IF(AND(ISNUMBER($I$4),$I$4&gt;=1,$I$4&lt;=12),CHOOSE($I$4,"Ianuarie","Februarie","Martie","Aprilie","Mai","Iunie","Iulie","August","Septembrie","Octombrie","Noiembrie","Decembrie")&amp;" "&amp;$I$5,"")</f>
        <v>Februarie 2027</v>
      </c>
    </row>
    <row r="5" spans="1:10" ht="25.95" customHeight="1" x14ac:dyDescent="0.3">
      <c r="A5" s="34" t="s">
        <v>5</v>
      </c>
      <c r="B5" s="34"/>
      <c r="C5" s="48" t="str">
        <f>IF('Rezumat anual'!$C$6="","",'Rezumat anual'!$C$6)</f>
        <v/>
      </c>
      <c r="D5" s="48"/>
      <c r="E5" s="48"/>
      <c r="F5" s="48"/>
      <c r="G5" s="34" t="s">
        <v>4</v>
      </c>
      <c r="H5" s="34"/>
      <c r="I5" s="13">
        <f>'Rezumat anual'!$I$5</f>
        <v>2027</v>
      </c>
    </row>
    <row r="6" spans="1:10" ht="25.95" customHeight="1" x14ac:dyDescent="0.3">
      <c r="A6" s="34" t="s">
        <v>6</v>
      </c>
      <c r="B6" s="34"/>
      <c r="C6" s="21">
        <f>'Rezumat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IF('Rezumat anual'!$C$7="","",'Rezumat anual'!$C$7)</f>
        <v/>
      </c>
    </row>
    <row r="7" spans="1:10" ht="25.95" customHeight="1" x14ac:dyDescent="0.3">
      <c r="G7" s="34" t="s">
        <v>9</v>
      </c>
      <c r="H7" s="34"/>
      <c r="I7" s="22" t="str">
        <f>IF('Rezumat anual'!$I$7="","",'Rezumat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46419</v>
      </c>
      <c r="B10" s="24" t="str">
        <f t="shared" ref="B10:B40" si="0">IF(ISNUMBER(A10),CHOOSE(WEEKDAY(A10,2),"Lun","Mar","Mie","Joi","Vin","Sâm","Dum"),"")</f>
        <v>Lun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46420</v>
      </c>
      <c r="B11" s="24" t="str">
        <f t="shared" si="0"/>
        <v>Mar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46421</v>
      </c>
      <c r="B12" s="24" t="str">
        <f t="shared" si="0"/>
        <v>Mie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46422</v>
      </c>
      <c r="B13" s="24" t="str">
        <f t="shared" si="0"/>
        <v>Joi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46423</v>
      </c>
      <c r="B14" s="24" t="str">
        <f t="shared" si="0"/>
        <v>Vin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46424</v>
      </c>
      <c r="B15" s="24" t="str">
        <f t="shared" si="0"/>
        <v>Sâm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46425</v>
      </c>
      <c r="B16" s="24" t="str">
        <f t="shared" si="0"/>
        <v>Dum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46426</v>
      </c>
      <c r="B17" s="24" t="str">
        <f t="shared" si="0"/>
        <v>Lun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46427</v>
      </c>
      <c r="B18" s="24" t="str">
        <f t="shared" si="0"/>
        <v>Mar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46428</v>
      </c>
      <c r="B19" s="24" t="str">
        <f t="shared" si="0"/>
        <v>Mie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46429</v>
      </c>
      <c r="B20" s="24" t="str">
        <f t="shared" si="0"/>
        <v>Joi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46430</v>
      </c>
      <c r="B21" s="24" t="str">
        <f t="shared" si="0"/>
        <v>Vin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46431</v>
      </c>
      <c r="B22" s="24" t="str">
        <f t="shared" si="0"/>
        <v>Sâm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46432</v>
      </c>
      <c r="B23" s="24" t="str">
        <f t="shared" si="0"/>
        <v>Dum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46433</v>
      </c>
      <c r="B24" s="24" t="str">
        <f t="shared" si="0"/>
        <v>Lun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46434</v>
      </c>
      <c r="B25" s="24" t="str">
        <f t="shared" si="0"/>
        <v>Mar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46435</v>
      </c>
      <c r="B26" s="24" t="str">
        <f t="shared" si="0"/>
        <v>Mie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46436</v>
      </c>
      <c r="B27" s="24" t="str">
        <f t="shared" si="0"/>
        <v>Joi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46437</v>
      </c>
      <c r="B28" s="24" t="str">
        <f t="shared" si="0"/>
        <v>Vin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46438</v>
      </c>
      <c r="B29" s="24" t="str">
        <f t="shared" si="0"/>
        <v>Sâm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46439</v>
      </c>
      <c r="B30" s="24" t="str">
        <f t="shared" si="0"/>
        <v>Dum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46440</v>
      </c>
      <c r="B31" s="24" t="str">
        <f t="shared" si="0"/>
        <v>Lun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46441</v>
      </c>
      <c r="B32" s="24" t="str">
        <f t="shared" si="0"/>
        <v>Mar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46442</v>
      </c>
      <c r="B33" s="24" t="str">
        <f t="shared" si="0"/>
        <v>Mie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46443</v>
      </c>
      <c r="B34" s="24" t="str">
        <f t="shared" si="0"/>
        <v>Joi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46444</v>
      </c>
      <c r="B35" s="24" t="str">
        <f t="shared" si="0"/>
        <v>Vin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46445</v>
      </c>
      <c r="B36" s="24" t="str">
        <f t="shared" si="0"/>
        <v>Sâm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46446</v>
      </c>
      <c r="B37" s="24" t="str">
        <f t="shared" si="0"/>
        <v>Dum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 t="str">
        <f>IF(29&lt;=DAY(DATE($I$5,$I$4+1,0)),DATE($I$5,$I$4,29),"")</f>
        <v/>
      </c>
      <c r="B38" s="24" t="str">
        <f t="shared" si="0"/>
        <v/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 t="str">
        <f>IF(30&lt;=DAY(DATE($I$5,$I$4+1,0)),DATE($I$5,$I$4,30),"")</f>
        <v/>
      </c>
      <c r="B39" s="24" t="str">
        <f t="shared" si="0"/>
        <v/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CO · Concediu de odihnă</v>
      </c>
      <c r="B48" s="30" t="str">
        <f>INDEX(AbsenceCodes,2)&amp;" · "&amp;INDEX(AbsenceNames,2)</f>
        <v>I · Învoire</v>
      </c>
      <c r="C48" s="30" t="str">
        <f>INDEX(AbsenceCodes,3)&amp;" · "&amp;INDEX(AbsenceNames,3)</f>
        <v>CM · Concediu medical</v>
      </c>
      <c r="D48" s="30" t="str">
        <f>INDEX(AbsenceCodes,4)&amp;" · "&amp;INDEX(AbsenceNames,4)</f>
        <v>REC · Recuperare ore</v>
      </c>
      <c r="E48" s="30" t="str">
        <f>INDEX(AbsenceCodes,5)&amp;" · "&amp;INDEX(AbsenceNames,5)</f>
        <v>AM · Accident de muncă</v>
      </c>
      <c r="F48" s="30" t="str">
        <f>INDEX(AbsenceCodes,6)&amp;" · "&amp;INDEX(AbsenceNames,6)</f>
        <v>CCC · Concediu creștere copil</v>
      </c>
      <c r="G48" s="30" t="str">
        <f>INDEX(AbsenceCodes,7)&amp;" · "&amp;INDEX(AbsenceNames,7)</f>
        <v>R · Repaus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21" priority="1" stopIfTrue="1">
      <formula>AND(ISNUMBER($A10),COUNTIF(Holidays,$A10)&gt;0)</formula>
    </cfRule>
    <cfRule type="expression" dxfId="20" priority="2" stopIfTrue="1">
      <formula>AND(ISNUMBER($A10),WEEKDAY($A10,2)&gt;5)</formula>
    </cfRule>
  </conditionalFormatting>
  <dataValidations count="3">
    <dataValidation type="time" allowBlank="1" showErrorMessage="1" errorTitle="Oră invalidă" error="Scrieți ora în formatul 08:30." sqref="C10:D40" xr:uid="{00000000-0002-0000-0300-000000000000}">
      <formula1>0</formula1>
      <formula2>0.999305556</formula2>
    </dataValidation>
    <dataValidation type="whole" allowBlank="1" showErrorMessage="1" sqref="E10:E40" xr:uid="{00000000-0002-0000-0300-000001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3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IF('Rezumat anual'!$C$5="","",'Rezumat anual'!$C$5)</f>
        <v/>
      </c>
      <c r="D4" s="48"/>
      <c r="E4" s="48"/>
      <c r="F4" s="48"/>
      <c r="G4" s="34" t="s">
        <v>50</v>
      </c>
      <c r="H4" s="34"/>
      <c r="I4" s="13">
        <v>3</v>
      </c>
      <c r="J4" s="20" t="str">
        <f>IF(AND(ISNUMBER($I$4),$I$4&gt;=1,$I$4&lt;=12),CHOOSE($I$4,"Ianuarie","Februarie","Martie","Aprilie","Mai","Iunie","Iulie","August","Septembrie","Octombrie","Noiembrie","Decembrie")&amp;" "&amp;$I$5,"")</f>
        <v>Martie 2027</v>
      </c>
    </row>
    <row r="5" spans="1:10" ht="25.95" customHeight="1" x14ac:dyDescent="0.3">
      <c r="A5" s="34" t="s">
        <v>5</v>
      </c>
      <c r="B5" s="34"/>
      <c r="C5" s="48" t="str">
        <f>IF('Rezumat anual'!$C$6="","",'Rezumat anual'!$C$6)</f>
        <v/>
      </c>
      <c r="D5" s="48"/>
      <c r="E5" s="48"/>
      <c r="F5" s="48"/>
      <c r="G5" s="34" t="s">
        <v>4</v>
      </c>
      <c r="H5" s="34"/>
      <c r="I5" s="13">
        <f>'Rezumat anual'!$I$5</f>
        <v>2027</v>
      </c>
    </row>
    <row r="6" spans="1:10" ht="25.95" customHeight="1" x14ac:dyDescent="0.3">
      <c r="A6" s="34" t="s">
        <v>6</v>
      </c>
      <c r="B6" s="34"/>
      <c r="C6" s="21">
        <f>'Rezumat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IF('Rezumat anual'!$C$7="","",'Rezumat anual'!$C$7)</f>
        <v/>
      </c>
    </row>
    <row r="7" spans="1:10" ht="25.95" customHeight="1" x14ac:dyDescent="0.3">
      <c r="G7" s="34" t="s">
        <v>9</v>
      </c>
      <c r="H7" s="34"/>
      <c r="I7" s="22" t="str">
        <f>IF('Rezumat anual'!$I$7="","",'Rezumat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46447</v>
      </c>
      <c r="B10" s="24" t="str">
        <f t="shared" ref="B10:B40" si="0">IF(ISNUMBER(A10),CHOOSE(WEEKDAY(A10,2),"Lun","Mar","Mie","Joi","Vin","Sâm","Dum"),"")</f>
        <v>Lun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46448</v>
      </c>
      <c r="B11" s="24" t="str">
        <f t="shared" si="0"/>
        <v>Mar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46449</v>
      </c>
      <c r="B12" s="24" t="str">
        <f t="shared" si="0"/>
        <v>Mie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46450</v>
      </c>
      <c r="B13" s="24" t="str">
        <f t="shared" si="0"/>
        <v>Joi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46451</v>
      </c>
      <c r="B14" s="24" t="str">
        <f t="shared" si="0"/>
        <v>Vin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46452</v>
      </c>
      <c r="B15" s="24" t="str">
        <f t="shared" si="0"/>
        <v>Sâm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46453</v>
      </c>
      <c r="B16" s="24" t="str">
        <f t="shared" si="0"/>
        <v>Dum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46454</v>
      </c>
      <c r="B17" s="24" t="str">
        <f t="shared" si="0"/>
        <v>Lun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46455</v>
      </c>
      <c r="B18" s="24" t="str">
        <f t="shared" si="0"/>
        <v>Mar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46456</v>
      </c>
      <c r="B19" s="24" t="str">
        <f t="shared" si="0"/>
        <v>Mie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46457</v>
      </c>
      <c r="B20" s="24" t="str">
        <f t="shared" si="0"/>
        <v>Joi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46458</v>
      </c>
      <c r="B21" s="24" t="str">
        <f t="shared" si="0"/>
        <v>Vin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46459</v>
      </c>
      <c r="B22" s="24" t="str">
        <f t="shared" si="0"/>
        <v>Sâm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46460</v>
      </c>
      <c r="B23" s="24" t="str">
        <f t="shared" si="0"/>
        <v>Dum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46461</v>
      </c>
      <c r="B24" s="24" t="str">
        <f t="shared" si="0"/>
        <v>Lun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46462</v>
      </c>
      <c r="B25" s="24" t="str">
        <f t="shared" si="0"/>
        <v>Mar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46463</v>
      </c>
      <c r="B26" s="24" t="str">
        <f t="shared" si="0"/>
        <v>Mie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46464</v>
      </c>
      <c r="B27" s="24" t="str">
        <f t="shared" si="0"/>
        <v>Joi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46465</v>
      </c>
      <c r="B28" s="24" t="str">
        <f t="shared" si="0"/>
        <v>Vin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46466</v>
      </c>
      <c r="B29" s="24" t="str">
        <f t="shared" si="0"/>
        <v>Sâm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46467</v>
      </c>
      <c r="B30" s="24" t="str">
        <f t="shared" si="0"/>
        <v>Dum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46468</v>
      </c>
      <c r="B31" s="24" t="str">
        <f t="shared" si="0"/>
        <v>Lun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46469</v>
      </c>
      <c r="B32" s="24" t="str">
        <f t="shared" si="0"/>
        <v>Mar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46470</v>
      </c>
      <c r="B33" s="24" t="str">
        <f t="shared" si="0"/>
        <v>Mie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46471</v>
      </c>
      <c r="B34" s="24" t="str">
        <f t="shared" si="0"/>
        <v>Joi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46472</v>
      </c>
      <c r="B35" s="24" t="str">
        <f t="shared" si="0"/>
        <v>Vin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46473</v>
      </c>
      <c r="B36" s="24" t="str">
        <f t="shared" si="0"/>
        <v>Sâm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46474</v>
      </c>
      <c r="B37" s="24" t="str">
        <f t="shared" si="0"/>
        <v>Dum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46475</v>
      </c>
      <c r="B38" s="24" t="str">
        <f t="shared" si="0"/>
        <v>Lun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46476</v>
      </c>
      <c r="B39" s="24" t="str">
        <f t="shared" si="0"/>
        <v>Mar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46477</v>
      </c>
      <c r="B40" s="24" t="str">
        <f t="shared" si="0"/>
        <v>Mie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CO · Concediu de odihnă</v>
      </c>
      <c r="B48" s="30" t="str">
        <f>INDEX(AbsenceCodes,2)&amp;" · "&amp;INDEX(AbsenceNames,2)</f>
        <v>I · Învoire</v>
      </c>
      <c r="C48" s="30" t="str">
        <f>INDEX(AbsenceCodes,3)&amp;" · "&amp;INDEX(AbsenceNames,3)</f>
        <v>CM · Concediu medical</v>
      </c>
      <c r="D48" s="30" t="str">
        <f>INDEX(AbsenceCodes,4)&amp;" · "&amp;INDEX(AbsenceNames,4)</f>
        <v>REC · Recuperare ore</v>
      </c>
      <c r="E48" s="30" t="str">
        <f>INDEX(AbsenceCodes,5)&amp;" · "&amp;INDEX(AbsenceNames,5)</f>
        <v>AM · Accident de muncă</v>
      </c>
      <c r="F48" s="30" t="str">
        <f>INDEX(AbsenceCodes,6)&amp;" · "&amp;INDEX(AbsenceNames,6)</f>
        <v>CCC · Concediu creștere copil</v>
      </c>
      <c r="G48" s="30" t="str">
        <f>INDEX(AbsenceCodes,7)&amp;" · "&amp;INDEX(AbsenceNames,7)</f>
        <v>R · Repaus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9" priority="1" stopIfTrue="1">
      <formula>AND(ISNUMBER($A10),COUNTIF(Holidays,$A10)&gt;0)</formula>
    </cfRule>
    <cfRule type="expression" dxfId="18" priority="2" stopIfTrue="1">
      <formula>AND(ISNUMBER($A10),WEEKDAY($A10,2)&gt;5)</formula>
    </cfRule>
  </conditionalFormatting>
  <dataValidations count="3">
    <dataValidation type="time" allowBlank="1" showErrorMessage="1" errorTitle="Oră invalidă" error="Scrieți ora în formatul 08:30." sqref="C10:D40" xr:uid="{00000000-0002-0000-0400-000000000000}">
      <formula1>0</formula1>
      <formula2>0.999305556</formula2>
    </dataValidation>
    <dataValidation type="whole" allowBlank="1" showErrorMessage="1" sqref="E10:E40" xr:uid="{00000000-0002-0000-0400-000001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4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IF('Rezumat anual'!$C$5="","",'Rezumat anual'!$C$5)</f>
        <v/>
      </c>
      <c r="D4" s="48"/>
      <c r="E4" s="48"/>
      <c r="F4" s="48"/>
      <c r="G4" s="34" t="s">
        <v>50</v>
      </c>
      <c r="H4" s="34"/>
      <c r="I4" s="13">
        <v>4</v>
      </c>
      <c r="J4" s="20" t="str">
        <f>IF(AND(ISNUMBER($I$4),$I$4&gt;=1,$I$4&lt;=12),CHOOSE($I$4,"Ianuarie","Februarie","Martie","Aprilie","Mai","Iunie","Iulie","August","Septembrie","Octombrie","Noiembrie","Decembrie")&amp;" "&amp;$I$5,"")</f>
        <v>Aprilie 2027</v>
      </c>
    </row>
    <row r="5" spans="1:10" ht="25.95" customHeight="1" x14ac:dyDescent="0.3">
      <c r="A5" s="34" t="s">
        <v>5</v>
      </c>
      <c r="B5" s="34"/>
      <c r="C5" s="48" t="str">
        <f>IF('Rezumat anual'!$C$6="","",'Rezumat anual'!$C$6)</f>
        <v/>
      </c>
      <c r="D5" s="48"/>
      <c r="E5" s="48"/>
      <c r="F5" s="48"/>
      <c r="G5" s="34" t="s">
        <v>4</v>
      </c>
      <c r="H5" s="34"/>
      <c r="I5" s="13">
        <f>'Rezumat anual'!$I$5</f>
        <v>2027</v>
      </c>
    </row>
    <row r="6" spans="1:10" ht="25.95" customHeight="1" x14ac:dyDescent="0.3">
      <c r="A6" s="34" t="s">
        <v>6</v>
      </c>
      <c r="B6" s="34"/>
      <c r="C6" s="21">
        <f>'Rezumat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IF('Rezumat anual'!$C$7="","",'Rezumat anual'!$C$7)</f>
        <v/>
      </c>
    </row>
    <row r="7" spans="1:10" ht="25.95" customHeight="1" x14ac:dyDescent="0.3">
      <c r="G7" s="34" t="s">
        <v>9</v>
      </c>
      <c r="H7" s="34"/>
      <c r="I7" s="22" t="str">
        <f>IF('Rezumat anual'!$I$7="","",'Rezumat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46478</v>
      </c>
      <c r="B10" s="24" t="str">
        <f t="shared" ref="B10:B40" si="0">IF(ISNUMBER(A10),CHOOSE(WEEKDAY(A10,2),"Lun","Mar","Mie","Joi","Vin","Sâm","Dum"),"")</f>
        <v>Joi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46479</v>
      </c>
      <c r="B11" s="24" t="str">
        <f t="shared" si="0"/>
        <v>Vin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46480</v>
      </c>
      <c r="B12" s="24" t="str">
        <f t="shared" si="0"/>
        <v>Sâm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46481</v>
      </c>
      <c r="B13" s="24" t="str">
        <f t="shared" si="0"/>
        <v>Dum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46482</v>
      </c>
      <c r="B14" s="24" t="str">
        <f t="shared" si="0"/>
        <v>Lun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46483</v>
      </c>
      <c r="B15" s="24" t="str">
        <f t="shared" si="0"/>
        <v>Mar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46484</v>
      </c>
      <c r="B16" s="24" t="str">
        <f t="shared" si="0"/>
        <v>Mie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46485</v>
      </c>
      <c r="B17" s="24" t="str">
        <f t="shared" si="0"/>
        <v>Joi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46486</v>
      </c>
      <c r="B18" s="24" t="str">
        <f t="shared" si="0"/>
        <v>Vin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46487</v>
      </c>
      <c r="B19" s="24" t="str">
        <f t="shared" si="0"/>
        <v>Sâm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46488</v>
      </c>
      <c r="B20" s="24" t="str">
        <f t="shared" si="0"/>
        <v>Dum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46489</v>
      </c>
      <c r="B21" s="24" t="str">
        <f t="shared" si="0"/>
        <v>Lun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46490</v>
      </c>
      <c r="B22" s="24" t="str">
        <f t="shared" si="0"/>
        <v>Mar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46491</v>
      </c>
      <c r="B23" s="24" t="str">
        <f t="shared" si="0"/>
        <v>Mie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46492</v>
      </c>
      <c r="B24" s="24" t="str">
        <f t="shared" si="0"/>
        <v>Joi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46493</v>
      </c>
      <c r="B25" s="24" t="str">
        <f t="shared" si="0"/>
        <v>Vin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46494</v>
      </c>
      <c r="B26" s="24" t="str">
        <f t="shared" si="0"/>
        <v>Sâm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46495</v>
      </c>
      <c r="B27" s="24" t="str">
        <f t="shared" si="0"/>
        <v>Dum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46496</v>
      </c>
      <c r="B28" s="24" t="str">
        <f t="shared" si="0"/>
        <v>Lun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46497</v>
      </c>
      <c r="B29" s="24" t="str">
        <f t="shared" si="0"/>
        <v>Mar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46498</v>
      </c>
      <c r="B30" s="24" t="str">
        <f t="shared" si="0"/>
        <v>Mie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46499</v>
      </c>
      <c r="B31" s="24" t="str">
        <f t="shared" si="0"/>
        <v>Joi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46500</v>
      </c>
      <c r="B32" s="24" t="str">
        <f t="shared" si="0"/>
        <v>Vin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46501</v>
      </c>
      <c r="B33" s="24" t="str">
        <f t="shared" si="0"/>
        <v>Sâm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46502</v>
      </c>
      <c r="B34" s="24" t="str">
        <f t="shared" si="0"/>
        <v>Dum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46503</v>
      </c>
      <c r="B35" s="24" t="str">
        <f t="shared" si="0"/>
        <v>Lun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46504</v>
      </c>
      <c r="B36" s="24" t="str">
        <f t="shared" si="0"/>
        <v>Mar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46505</v>
      </c>
      <c r="B37" s="24" t="str">
        <f t="shared" si="0"/>
        <v>Mie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46506</v>
      </c>
      <c r="B38" s="24" t="str">
        <f t="shared" si="0"/>
        <v>Joi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46507</v>
      </c>
      <c r="B39" s="24" t="str">
        <f t="shared" si="0"/>
        <v>Vin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CO · Concediu de odihnă</v>
      </c>
      <c r="B48" s="30" t="str">
        <f>INDEX(AbsenceCodes,2)&amp;" · "&amp;INDEX(AbsenceNames,2)</f>
        <v>I · Învoire</v>
      </c>
      <c r="C48" s="30" t="str">
        <f>INDEX(AbsenceCodes,3)&amp;" · "&amp;INDEX(AbsenceNames,3)</f>
        <v>CM · Concediu medical</v>
      </c>
      <c r="D48" s="30" t="str">
        <f>INDEX(AbsenceCodes,4)&amp;" · "&amp;INDEX(AbsenceNames,4)</f>
        <v>REC · Recuperare ore</v>
      </c>
      <c r="E48" s="30" t="str">
        <f>INDEX(AbsenceCodes,5)&amp;" · "&amp;INDEX(AbsenceNames,5)</f>
        <v>AM · Accident de muncă</v>
      </c>
      <c r="F48" s="30" t="str">
        <f>INDEX(AbsenceCodes,6)&amp;" · "&amp;INDEX(AbsenceNames,6)</f>
        <v>CCC · Concediu creștere copil</v>
      </c>
      <c r="G48" s="30" t="str">
        <f>INDEX(AbsenceCodes,7)&amp;" · "&amp;INDEX(AbsenceNames,7)</f>
        <v>R · Repaus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7" priority="1" stopIfTrue="1">
      <formula>AND(ISNUMBER($A10),COUNTIF(Holidays,$A10)&gt;0)</formula>
    </cfRule>
    <cfRule type="expression" dxfId="16" priority="2" stopIfTrue="1">
      <formula>AND(ISNUMBER($A10),WEEKDAY($A10,2)&gt;5)</formula>
    </cfRule>
  </conditionalFormatting>
  <dataValidations count="3">
    <dataValidation type="time" allowBlank="1" showErrorMessage="1" errorTitle="Oră invalidă" error="Scrieți ora în formatul 08:30." sqref="C10:D40" xr:uid="{00000000-0002-0000-0500-000000000000}">
      <formula1>0</formula1>
      <formula2>0.999305556</formula2>
    </dataValidation>
    <dataValidation type="whole" allowBlank="1" showErrorMessage="1" sqref="E10:E40" xr:uid="{00000000-0002-0000-0500-000001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5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72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IF('Rezumat anual'!$C$5="","",'Rezumat anual'!$C$5)</f>
        <v/>
      </c>
      <c r="D4" s="48"/>
      <c r="E4" s="48"/>
      <c r="F4" s="48"/>
      <c r="G4" s="34" t="s">
        <v>50</v>
      </c>
      <c r="H4" s="34"/>
      <c r="I4" s="13">
        <v>5</v>
      </c>
      <c r="J4" s="20" t="str">
        <f>IF(AND(ISNUMBER($I$4),$I$4&gt;=1,$I$4&lt;=12),CHOOSE($I$4,"Ianuarie","Februarie","Martie","Aprilie","Mai","Iunie","Iulie","August","Septembrie","Octombrie","Noiembrie","Decembrie")&amp;" "&amp;$I$5,"")</f>
        <v>Mai 2027</v>
      </c>
    </row>
    <row r="5" spans="1:10" ht="25.95" customHeight="1" x14ac:dyDescent="0.3">
      <c r="A5" s="34" t="s">
        <v>5</v>
      </c>
      <c r="B5" s="34"/>
      <c r="C5" s="48" t="str">
        <f>IF('Rezumat anual'!$C$6="","",'Rezumat anual'!$C$6)</f>
        <v/>
      </c>
      <c r="D5" s="48"/>
      <c r="E5" s="48"/>
      <c r="F5" s="48"/>
      <c r="G5" s="34" t="s">
        <v>4</v>
      </c>
      <c r="H5" s="34"/>
      <c r="I5" s="13">
        <f>'Rezumat anual'!$I$5</f>
        <v>2027</v>
      </c>
    </row>
    <row r="6" spans="1:10" ht="25.95" customHeight="1" x14ac:dyDescent="0.3">
      <c r="A6" s="34" t="s">
        <v>6</v>
      </c>
      <c r="B6" s="34"/>
      <c r="C6" s="21">
        <f>'Rezumat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IF('Rezumat anual'!$C$7="","",'Rezumat anual'!$C$7)</f>
        <v/>
      </c>
    </row>
    <row r="7" spans="1:10" ht="25.95" customHeight="1" x14ac:dyDescent="0.3">
      <c r="G7" s="34" t="s">
        <v>9</v>
      </c>
      <c r="H7" s="34"/>
      <c r="I7" s="22" t="str">
        <f>IF('Rezumat anual'!$I$7="","",'Rezumat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46508</v>
      </c>
      <c r="B10" s="24" t="str">
        <f t="shared" ref="B10:B40" si="0">IF(ISNUMBER(A10),CHOOSE(WEEKDAY(A10,2),"Lun","Mar","Mie","Joi","Vin","Sâm","Dum"),"")</f>
        <v>Sâm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46509</v>
      </c>
      <c r="B11" s="24" t="str">
        <f t="shared" si="0"/>
        <v>Dum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46510</v>
      </c>
      <c r="B12" s="24" t="str">
        <f t="shared" si="0"/>
        <v>Lun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46511</v>
      </c>
      <c r="B13" s="24" t="str">
        <f t="shared" si="0"/>
        <v>Mar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46512</v>
      </c>
      <c r="B14" s="24" t="str">
        <f t="shared" si="0"/>
        <v>Mie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46513</v>
      </c>
      <c r="B15" s="24" t="str">
        <f t="shared" si="0"/>
        <v>Joi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46514</v>
      </c>
      <c r="B16" s="24" t="str">
        <f t="shared" si="0"/>
        <v>Vin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46515</v>
      </c>
      <c r="B17" s="24" t="str">
        <f t="shared" si="0"/>
        <v>Sâm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46516</v>
      </c>
      <c r="B18" s="24" t="str">
        <f t="shared" si="0"/>
        <v>Dum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46517</v>
      </c>
      <c r="B19" s="24" t="str">
        <f t="shared" si="0"/>
        <v>Lun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46518</v>
      </c>
      <c r="B20" s="24" t="str">
        <f t="shared" si="0"/>
        <v>Mar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46519</v>
      </c>
      <c r="B21" s="24" t="str">
        <f t="shared" si="0"/>
        <v>Mie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46520</v>
      </c>
      <c r="B22" s="24" t="str">
        <f t="shared" si="0"/>
        <v>Joi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46521</v>
      </c>
      <c r="B23" s="24" t="str">
        <f t="shared" si="0"/>
        <v>Vin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46522</v>
      </c>
      <c r="B24" s="24" t="str">
        <f t="shared" si="0"/>
        <v>Sâm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46523</v>
      </c>
      <c r="B25" s="24" t="str">
        <f t="shared" si="0"/>
        <v>Dum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46524</v>
      </c>
      <c r="B26" s="24" t="str">
        <f t="shared" si="0"/>
        <v>Lun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46525</v>
      </c>
      <c r="B27" s="24" t="str">
        <f t="shared" si="0"/>
        <v>Mar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46526</v>
      </c>
      <c r="B28" s="24" t="str">
        <f t="shared" si="0"/>
        <v>Mie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46527</v>
      </c>
      <c r="B29" s="24" t="str">
        <f t="shared" si="0"/>
        <v>Joi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46528</v>
      </c>
      <c r="B30" s="24" t="str">
        <f t="shared" si="0"/>
        <v>Vin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46529</v>
      </c>
      <c r="B31" s="24" t="str">
        <f t="shared" si="0"/>
        <v>Sâm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46530</v>
      </c>
      <c r="B32" s="24" t="str">
        <f t="shared" si="0"/>
        <v>Dum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46531</v>
      </c>
      <c r="B33" s="24" t="str">
        <f t="shared" si="0"/>
        <v>Lun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46532</v>
      </c>
      <c r="B34" s="24" t="str">
        <f t="shared" si="0"/>
        <v>Mar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46533</v>
      </c>
      <c r="B35" s="24" t="str">
        <f t="shared" si="0"/>
        <v>Mie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46534</v>
      </c>
      <c r="B36" s="24" t="str">
        <f t="shared" si="0"/>
        <v>Joi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46535</v>
      </c>
      <c r="B37" s="24" t="str">
        <f t="shared" si="0"/>
        <v>Vin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46536</v>
      </c>
      <c r="B38" s="24" t="str">
        <f t="shared" si="0"/>
        <v>Sâm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46537</v>
      </c>
      <c r="B39" s="24" t="str">
        <f t="shared" si="0"/>
        <v>Dum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46538</v>
      </c>
      <c r="B40" s="24" t="str">
        <f t="shared" si="0"/>
        <v>Lun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CO · Concediu de odihnă</v>
      </c>
      <c r="B48" s="30" t="str">
        <f>INDEX(AbsenceCodes,2)&amp;" · "&amp;INDEX(AbsenceNames,2)</f>
        <v>I · Învoire</v>
      </c>
      <c r="C48" s="30" t="str">
        <f>INDEX(AbsenceCodes,3)&amp;" · "&amp;INDEX(AbsenceNames,3)</f>
        <v>CM · Concediu medical</v>
      </c>
      <c r="D48" s="30" t="str">
        <f>INDEX(AbsenceCodes,4)&amp;" · "&amp;INDEX(AbsenceNames,4)</f>
        <v>REC · Recuperare ore</v>
      </c>
      <c r="E48" s="30" t="str">
        <f>INDEX(AbsenceCodes,5)&amp;" · "&amp;INDEX(AbsenceNames,5)</f>
        <v>AM · Accident de muncă</v>
      </c>
      <c r="F48" s="30" t="str">
        <f>INDEX(AbsenceCodes,6)&amp;" · "&amp;INDEX(AbsenceNames,6)</f>
        <v>CCC · Concediu creștere copil</v>
      </c>
      <c r="G48" s="30" t="str">
        <f>INDEX(AbsenceCodes,7)&amp;" · "&amp;INDEX(AbsenceNames,7)</f>
        <v>R · Repaus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5" priority="1" stopIfTrue="1">
      <formula>AND(ISNUMBER($A10),COUNTIF(Holidays,$A10)&gt;0)</formula>
    </cfRule>
    <cfRule type="expression" dxfId="14" priority="2" stopIfTrue="1">
      <formula>AND(ISNUMBER($A10),WEEKDAY($A10,2)&gt;5)</formula>
    </cfRule>
  </conditionalFormatting>
  <dataValidations count="3">
    <dataValidation type="time" allowBlank="1" showErrorMessage="1" errorTitle="Oră invalidă" error="Scrieți ora în formatul 08:30." sqref="C10:D40" xr:uid="{00000000-0002-0000-0600-000000000000}">
      <formula1>0</formula1>
      <formula2>0.999305556</formula2>
    </dataValidation>
    <dataValidation type="whole" allowBlank="1" showErrorMessage="1" sqref="E10:E40" xr:uid="{00000000-0002-0000-0600-000001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6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73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IF('Rezumat anual'!$C$5="","",'Rezumat anual'!$C$5)</f>
        <v/>
      </c>
      <c r="D4" s="48"/>
      <c r="E4" s="48"/>
      <c r="F4" s="48"/>
      <c r="G4" s="34" t="s">
        <v>50</v>
      </c>
      <c r="H4" s="34"/>
      <c r="I4" s="13">
        <v>6</v>
      </c>
      <c r="J4" s="20" t="str">
        <f>IF(AND(ISNUMBER($I$4),$I$4&gt;=1,$I$4&lt;=12),CHOOSE($I$4,"Ianuarie","Februarie","Martie","Aprilie","Mai","Iunie","Iulie","August","Septembrie","Octombrie","Noiembrie","Decembrie")&amp;" "&amp;$I$5,"")</f>
        <v>Iunie 2027</v>
      </c>
    </row>
    <row r="5" spans="1:10" ht="25.95" customHeight="1" x14ac:dyDescent="0.3">
      <c r="A5" s="34" t="s">
        <v>5</v>
      </c>
      <c r="B5" s="34"/>
      <c r="C5" s="48" t="str">
        <f>IF('Rezumat anual'!$C$6="","",'Rezumat anual'!$C$6)</f>
        <v/>
      </c>
      <c r="D5" s="48"/>
      <c r="E5" s="48"/>
      <c r="F5" s="48"/>
      <c r="G5" s="34" t="s">
        <v>4</v>
      </c>
      <c r="H5" s="34"/>
      <c r="I5" s="13">
        <f>'Rezumat anual'!$I$5</f>
        <v>2027</v>
      </c>
    </row>
    <row r="6" spans="1:10" ht="25.95" customHeight="1" x14ac:dyDescent="0.3">
      <c r="A6" s="34" t="s">
        <v>6</v>
      </c>
      <c r="B6" s="34"/>
      <c r="C6" s="21">
        <f>'Rezumat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IF('Rezumat anual'!$C$7="","",'Rezumat anual'!$C$7)</f>
        <v/>
      </c>
    </row>
    <row r="7" spans="1:10" ht="25.95" customHeight="1" x14ac:dyDescent="0.3">
      <c r="G7" s="34" t="s">
        <v>9</v>
      </c>
      <c r="H7" s="34"/>
      <c r="I7" s="22" t="str">
        <f>IF('Rezumat anual'!$I$7="","",'Rezumat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46539</v>
      </c>
      <c r="B10" s="24" t="str">
        <f t="shared" ref="B10:B40" si="0">IF(ISNUMBER(A10),CHOOSE(WEEKDAY(A10,2),"Lun","Mar","Mie","Joi","Vin","Sâm","Dum"),"")</f>
        <v>Mar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46540</v>
      </c>
      <c r="B11" s="24" t="str">
        <f t="shared" si="0"/>
        <v>Mie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46541</v>
      </c>
      <c r="B12" s="24" t="str">
        <f t="shared" si="0"/>
        <v>Joi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46542</v>
      </c>
      <c r="B13" s="24" t="str">
        <f t="shared" si="0"/>
        <v>Vin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46543</v>
      </c>
      <c r="B14" s="24" t="str">
        <f t="shared" si="0"/>
        <v>Sâm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46544</v>
      </c>
      <c r="B15" s="24" t="str">
        <f t="shared" si="0"/>
        <v>Dum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46545</v>
      </c>
      <c r="B16" s="24" t="str">
        <f t="shared" si="0"/>
        <v>Lun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46546</v>
      </c>
      <c r="B17" s="24" t="str">
        <f t="shared" si="0"/>
        <v>Mar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46547</v>
      </c>
      <c r="B18" s="24" t="str">
        <f t="shared" si="0"/>
        <v>Mie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46548</v>
      </c>
      <c r="B19" s="24" t="str">
        <f t="shared" si="0"/>
        <v>Joi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46549</v>
      </c>
      <c r="B20" s="24" t="str">
        <f t="shared" si="0"/>
        <v>Vin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46550</v>
      </c>
      <c r="B21" s="24" t="str">
        <f t="shared" si="0"/>
        <v>Sâm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46551</v>
      </c>
      <c r="B22" s="24" t="str">
        <f t="shared" si="0"/>
        <v>Dum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46552</v>
      </c>
      <c r="B23" s="24" t="str">
        <f t="shared" si="0"/>
        <v>Lun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46553</v>
      </c>
      <c r="B24" s="24" t="str">
        <f t="shared" si="0"/>
        <v>Mar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46554</v>
      </c>
      <c r="B25" s="24" t="str">
        <f t="shared" si="0"/>
        <v>Mie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46555</v>
      </c>
      <c r="B26" s="24" t="str">
        <f t="shared" si="0"/>
        <v>Joi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46556</v>
      </c>
      <c r="B27" s="24" t="str">
        <f t="shared" si="0"/>
        <v>Vin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46557</v>
      </c>
      <c r="B28" s="24" t="str">
        <f t="shared" si="0"/>
        <v>Sâm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46558</v>
      </c>
      <c r="B29" s="24" t="str">
        <f t="shared" si="0"/>
        <v>Dum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46559</v>
      </c>
      <c r="B30" s="24" t="str">
        <f t="shared" si="0"/>
        <v>Lun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46560</v>
      </c>
      <c r="B31" s="24" t="str">
        <f t="shared" si="0"/>
        <v>Mar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46561</v>
      </c>
      <c r="B32" s="24" t="str">
        <f t="shared" si="0"/>
        <v>Mie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46562</v>
      </c>
      <c r="B33" s="24" t="str">
        <f t="shared" si="0"/>
        <v>Joi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46563</v>
      </c>
      <c r="B34" s="24" t="str">
        <f t="shared" si="0"/>
        <v>Vin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46564</v>
      </c>
      <c r="B35" s="24" t="str">
        <f t="shared" si="0"/>
        <v>Sâm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46565</v>
      </c>
      <c r="B36" s="24" t="str">
        <f t="shared" si="0"/>
        <v>Dum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46566</v>
      </c>
      <c r="B37" s="24" t="str">
        <f t="shared" si="0"/>
        <v>Lun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46567</v>
      </c>
      <c r="B38" s="24" t="str">
        <f t="shared" si="0"/>
        <v>Mar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46568</v>
      </c>
      <c r="B39" s="24" t="str">
        <f t="shared" si="0"/>
        <v>Mie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CO · Concediu de odihnă</v>
      </c>
      <c r="B48" s="30" t="str">
        <f>INDEX(AbsenceCodes,2)&amp;" · "&amp;INDEX(AbsenceNames,2)</f>
        <v>I · Învoire</v>
      </c>
      <c r="C48" s="30" t="str">
        <f>INDEX(AbsenceCodes,3)&amp;" · "&amp;INDEX(AbsenceNames,3)</f>
        <v>CM · Concediu medical</v>
      </c>
      <c r="D48" s="30" t="str">
        <f>INDEX(AbsenceCodes,4)&amp;" · "&amp;INDEX(AbsenceNames,4)</f>
        <v>REC · Recuperare ore</v>
      </c>
      <c r="E48" s="30" t="str">
        <f>INDEX(AbsenceCodes,5)&amp;" · "&amp;INDEX(AbsenceNames,5)</f>
        <v>AM · Accident de muncă</v>
      </c>
      <c r="F48" s="30" t="str">
        <f>INDEX(AbsenceCodes,6)&amp;" · "&amp;INDEX(AbsenceNames,6)</f>
        <v>CCC · Concediu creștere copil</v>
      </c>
      <c r="G48" s="30" t="str">
        <f>INDEX(AbsenceCodes,7)&amp;" · "&amp;INDEX(AbsenceNames,7)</f>
        <v>R · Repaus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3" priority="1" stopIfTrue="1">
      <formula>AND(ISNUMBER($A10),COUNTIF(Holidays,$A10)&gt;0)</formula>
    </cfRule>
    <cfRule type="expression" dxfId="12" priority="2" stopIfTrue="1">
      <formula>AND(ISNUMBER($A10),WEEKDAY($A10,2)&gt;5)</formula>
    </cfRule>
  </conditionalFormatting>
  <dataValidations count="3">
    <dataValidation type="time" allowBlank="1" showErrorMessage="1" errorTitle="Oră invalidă" error="Scrieți ora în formatul 08:30." sqref="C10:D40" xr:uid="{00000000-0002-0000-0700-000000000000}">
      <formula1>0</formula1>
      <formula2>0.999305556</formula2>
    </dataValidation>
    <dataValidation type="whole" allowBlank="1" showErrorMessage="1" sqref="E10:E40" xr:uid="{00000000-0002-0000-0700-000001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7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74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IF('Rezumat anual'!$C$5="","",'Rezumat anual'!$C$5)</f>
        <v/>
      </c>
      <c r="D4" s="48"/>
      <c r="E4" s="48"/>
      <c r="F4" s="48"/>
      <c r="G4" s="34" t="s">
        <v>50</v>
      </c>
      <c r="H4" s="34"/>
      <c r="I4" s="13">
        <v>7</v>
      </c>
      <c r="J4" s="20" t="str">
        <f>IF(AND(ISNUMBER($I$4),$I$4&gt;=1,$I$4&lt;=12),CHOOSE($I$4,"Ianuarie","Februarie","Martie","Aprilie","Mai","Iunie","Iulie","August","Septembrie","Octombrie","Noiembrie","Decembrie")&amp;" "&amp;$I$5,"")</f>
        <v>Iulie 2027</v>
      </c>
    </row>
    <row r="5" spans="1:10" ht="25.95" customHeight="1" x14ac:dyDescent="0.3">
      <c r="A5" s="34" t="s">
        <v>5</v>
      </c>
      <c r="B5" s="34"/>
      <c r="C5" s="48" t="str">
        <f>IF('Rezumat anual'!$C$6="","",'Rezumat anual'!$C$6)</f>
        <v/>
      </c>
      <c r="D5" s="48"/>
      <c r="E5" s="48"/>
      <c r="F5" s="48"/>
      <c r="G5" s="34" t="s">
        <v>4</v>
      </c>
      <c r="H5" s="34"/>
      <c r="I5" s="13">
        <f>'Rezumat anual'!$I$5</f>
        <v>2027</v>
      </c>
    </row>
    <row r="6" spans="1:10" ht="25.95" customHeight="1" x14ac:dyDescent="0.3">
      <c r="A6" s="34" t="s">
        <v>6</v>
      </c>
      <c r="B6" s="34"/>
      <c r="C6" s="21">
        <f>'Rezumat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IF('Rezumat anual'!$C$7="","",'Rezumat anual'!$C$7)</f>
        <v/>
      </c>
    </row>
    <row r="7" spans="1:10" ht="25.95" customHeight="1" x14ac:dyDescent="0.3">
      <c r="G7" s="34" t="s">
        <v>9</v>
      </c>
      <c r="H7" s="34"/>
      <c r="I7" s="22" t="str">
        <f>IF('Rezumat anual'!$I$7="","",'Rezumat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46569</v>
      </c>
      <c r="B10" s="24" t="str">
        <f t="shared" ref="B10:B40" si="0">IF(ISNUMBER(A10),CHOOSE(WEEKDAY(A10,2),"Lun","Mar","Mie","Joi","Vin","Sâm","Dum"),"")</f>
        <v>Joi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46570</v>
      </c>
      <c r="B11" s="24" t="str">
        <f t="shared" si="0"/>
        <v>Vin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46571</v>
      </c>
      <c r="B12" s="24" t="str">
        <f t="shared" si="0"/>
        <v>Sâm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46572</v>
      </c>
      <c r="B13" s="24" t="str">
        <f t="shared" si="0"/>
        <v>Dum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46573</v>
      </c>
      <c r="B14" s="24" t="str">
        <f t="shared" si="0"/>
        <v>Lun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46574</v>
      </c>
      <c r="B15" s="24" t="str">
        <f t="shared" si="0"/>
        <v>Mar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46575</v>
      </c>
      <c r="B16" s="24" t="str">
        <f t="shared" si="0"/>
        <v>Mie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46576</v>
      </c>
      <c r="B17" s="24" t="str">
        <f t="shared" si="0"/>
        <v>Joi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46577</v>
      </c>
      <c r="B18" s="24" t="str">
        <f t="shared" si="0"/>
        <v>Vin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46578</v>
      </c>
      <c r="B19" s="24" t="str">
        <f t="shared" si="0"/>
        <v>Sâm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46579</v>
      </c>
      <c r="B20" s="24" t="str">
        <f t="shared" si="0"/>
        <v>Dum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46580</v>
      </c>
      <c r="B21" s="24" t="str">
        <f t="shared" si="0"/>
        <v>Lun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46581</v>
      </c>
      <c r="B22" s="24" t="str">
        <f t="shared" si="0"/>
        <v>Mar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46582</v>
      </c>
      <c r="B23" s="24" t="str">
        <f t="shared" si="0"/>
        <v>Mie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46583</v>
      </c>
      <c r="B24" s="24" t="str">
        <f t="shared" si="0"/>
        <v>Joi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46584</v>
      </c>
      <c r="B25" s="24" t="str">
        <f t="shared" si="0"/>
        <v>Vin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46585</v>
      </c>
      <c r="B26" s="24" t="str">
        <f t="shared" si="0"/>
        <v>Sâm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46586</v>
      </c>
      <c r="B27" s="24" t="str">
        <f t="shared" si="0"/>
        <v>Dum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46587</v>
      </c>
      <c r="B28" s="24" t="str">
        <f t="shared" si="0"/>
        <v>Lun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46588</v>
      </c>
      <c r="B29" s="24" t="str">
        <f t="shared" si="0"/>
        <v>Mar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46589</v>
      </c>
      <c r="B30" s="24" t="str">
        <f t="shared" si="0"/>
        <v>Mie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46590</v>
      </c>
      <c r="B31" s="24" t="str">
        <f t="shared" si="0"/>
        <v>Joi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46591</v>
      </c>
      <c r="B32" s="24" t="str">
        <f t="shared" si="0"/>
        <v>Vin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46592</v>
      </c>
      <c r="B33" s="24" t="str">
        <f t="shared" si="0"/>
        <v>Sâm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46593</v>
      </c>
      <c r="B34" s="24" t="str">
        <f t="shared" si="0"/>
        <v>Dum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46594</v>
      </c>
      <c r="B35" s="24" t="str">
        <f t="shared" si="0"/>
        <v>Lun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46595</v>
      </c>
      <c r="B36" s="24" t="str">
        <f t="shared" si="0"/>
        <v>Mar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46596</v>
      </c>
      <c r="B37" s="24" t="str">
        <f t="shared" si="0"/>
        <v>Mie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46597</v>
      </c>
      <c r="B38" s="24" t="str">
        <f t="shared" si="0"/>
        <v>Joi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46598</v>
      </c>
      <c r="B39" s="24" t="str">
        <f t="shared" si="0"/>
        <v>Vin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46599</v>
      </c>
      <c r="B40" s="24" t="str">
        <f t="shared" si="0"/>
        <v>Sâm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CO · Concediu de odihnă</v>
      </c>
      <c r="B48" s="30" t="str">
        <f>INDEX(AbsenceCodes,2)&amp;" · "&amp;INDEX(AbsenceNames,2)</f>
        <v>I · Învoire</v>
      </c>
      <c r="C48" s="30" t="str">
        <f>INDEX(AbsenceCodes,3)&amp;" · "&amp;INDEX(AbsenceNames,3)</f>
        <v>CM · Concediu medical</v>
      </c>
      <c r="D48" s="30" t="str">
        <f>INDEX(AbsenceCodes,4)&amp;" · "&amp;INDEX(AbsenceNames,4)</f>
        <v>REC · Recuperare ore</v>
      </c>
      <c r="E48" s="30" t="str">
        <f>INDEX(AbsenceCodes,5)&amp;" · "&amp;INDEX(AbsenceNames,5)</f>
        <v>AM · Accident de muncă</v>
      </c>
      <c r="F48" s="30" t="str">
        <f>INDEX(AbsenceCodes,6)&amp;" · "&amp;INDEX(AbsenceNames,6)</f>
        <v>CCC · Concediu creștere copil</v>
      </c>
      <c r="G48" s="30" t="str">
        <f>INDEX(AbsenceCodes,7)&amp;" · "&amp;INDEX(AbsenceNames,7)</f>
        <v>R · Repaus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1" priority="1" stopIfTrue="1">
      <formula>AND(ISNUMBER($A10),COUNTIF(Holidays,$A10)&gt;0)</formula>
    </cfRule>
    <cfRule type="expression" dxfId="10" priority="2" stopIfTrue="1">
      <formula>AND(ISNUMBER($A10),WEEKDAY($A10,2)&gt;5)</formula>
    </cfRule>
  </conditionalFormatting>
  <dataValidations count="3">
    <dataValidation type="time" allowBlank="1" showErrorMessage="1" errorTitle="Oră invalidă" error="Scrieți ora în formatul 08:30." sqref="C10:D40" xr:uid="{00000000-0002-0000-0800-000000000000}">
      <formula1>0</formula1>
      <formula2>0.999305556</formula2>
    </dataValidation>
    <dataValidation type="whole" allowBlank="1" showErrorMessage="1" sqref="E10:E40" xr:uid="{00000000-0002-0000-0800-000001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8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75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IF('Rezumat anual'!$C$5="","",'Rezumat anual'!$C$5)</f>
        <v/>
      </c>
      <c r="D4" s="48"/>
      <c r="E4" s="48"/>
      <c r="F4" s="48"/>
      <c r="G4" s="34" t="s">
        <v>50</v>
      </c>
      <c r="H4" s="34"/>
      <c r="I4" s="13">
        <v>8</v>
      </c>
      <c r="J4" s="20" t="str">
        <f>IF(AND(ISNUMBER($I$4),$I$4&gt;=1,$I$4&lt;=12),CHOOSE($I$4,"Ianuarie","Februarie","Martie","Aprilie","Mai","Iunie","Iulie","August","Septembrie","Octombrie","Noiembrie","Decembrie")&amp;" "&amp;$I$5,"")</f>
        <v>August 2027</v>
      </c>
    </row>
    <row r="5" spans="1:10" ht="25.95" customHeight="1" x14ac:dyDescent="0.3">
      <c r="A5" s="34" t="s">
        <v>5</v>
      </c>
      <c r="B5" s="34"/>
      <c r="C5" s="48" t="str">
        <f>IF('Rezumat anual'!$C$6="","",'Rezumat anual'!$C$6)</f>
        <v/>
      </c>
      <c r="D5" s="48"/>
      <c r="E5" s="48"/>
      <c r="F5" s="48"/>
      <c r="G5" s="34" t="s">
        <v>4</v>
      </c>
      <c r="H5" s="34"/>
      <c r="I5" s="13">
        <f>'Rezumat anual'!$I$5</f>
        <v>2027</v>
      </c>
    </row>
    <row r="6" spans="1:10" ht="25.95" customHeight="1" x14ac:dyDescent="0.3">
      <c r="A6" s="34" t="s">
        <v>6</v>
      </c>
      <c r="B6" s="34"/>
      <c r="C6" s="21">
        <f>'Rezumat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IF('Rezumat anual'!$C$7="","",'Rezumat anual'!$C$7)</f>
        <v/>
      </c>
    </row>
    <row r="7" spans="1:10" ht="25.95" customHeight="1" x14ac:dyDescent="0.3">
      <c r="G7" s="34" t="s">
        <v>9</v>
      </c>
      <c r="H7" s="34"/>
      <c r="I7" s="22" t="str">
        <f>IF('Rezumat anual'!$I$7="","",'Rezumat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46600</v>
      </c>
      <c r="B10" s="24" t="str">
        <f t="shared" ref="B10:B40" si="0">IF(ISNUMBER(A10),CHOOSE(WEEKDAY(A10,2),"Lun","Mar","Mie","Joi","Vin","Sâm","Dum"),"")</f>
        <v>Dum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46601</v>
      </c>
      <c r="B11" s="24" t="str">
        <f t="shared" si="0"/>
        <v>Lun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46602</v>
      </c>
      <c r="B12" s="24" t="str">
        <f t="shared" si="0"/>
        <v>Mar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46603</v>
      </c>
      <c r="B13" s="24" t="str">
        <f t="shared" si="0"/>
        <v>Mie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46604</v>
      </c>
      <c r="B14" s="24" t="str">
        <f t="shared" si="0"/>
        <v>Joi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46605</v>
      </c>
      <c r="B15" s="24" t="str">
        <f t="shared" si="0"/>
        <v>Vin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46606</v>
      </c>
      <c r="B16" s="24" t="str">
        <f t="shared" si="0"/>
        <v>Sâm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46607</v>
      </c>
      <c r="B17" s="24" t="str">
        <f t="shared" si="0"/>
        <v>Dum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46608</v>
      </c>
      <c r="B18" s="24" t="str">
        <f t="shared" si="0"/>
        <v>Lun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46609</v>
      </c>
      <c r="B19" s="24" t="str">
        <f t="shared" si="0"/>
        <v>Mar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46610</v>
      </c>
      <c r="B20" s="24" t="str">
        <f t="shared" si="0"/>
        <v>Mie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46611</v>
      </c>
      <c r="B21" s="24" t="str">
        <f t="shared" si="0"/>
        <v>Joi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46612</v>
      </c>
      <c r="B22" s="24" t="str">
        <f t="shared" si="0"/>
        <v>Vin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46613</v>
      </c>
      <c r="B23" s="24" t="str">
        <f t="shared" si="0"/>
        <v>Sâm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46614</v>
      </c>
      <c r="B24" s="24" t="str">
        <f t="shared" si="0"/>
        <v>Dum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46615</v>
      </c>
      <c r="B25" s="24" t="str">
        <f t="shared" si="0"/>
        <v>Lun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46616</v>
      </c>
      <c r="B26" s="24" t="str">
        <f t="shared" si="0"/>
        <v>Mar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46617</v>
      </c>
      <c r="B27" s="24" t="str">
        <f t="shared" si="0"/>
        <v>Mie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46618</v>
      </c>
      <c r="B28" s="24" t="str">
        <f t="shared" si="0"/>
        <v>Joi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46619</v>
      </c>
      <c r="B29" s="24" t="str">
        <f t="shared" si="0"/>
        <v>Vin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46620</v>
      </c>
      <c r="B30" s="24" t="str">
        <f t="shared" si="0"/>
        <v>Sâm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46621</v>
      </c>
      <c r="B31" s="24" t="str">
        <f t="shared" si="0"/>
        <v>Dum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46622</v>
      </c>
      <c r="B32" s="24" t="str">
        <f t="shared" si="0"/>
        <v>Lun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46623</v>
      </c>
      <c r="B33" s="24" t="str">
        <f t="shared" si="0"/>
        <v>Mar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46624</v>
      </c>
      <c r="B34" s="24" t="str">
        <f t="shared" si="0"/>
        <v>Mie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46625</v>
      </c>
      <c r="B35" s="24" t="str">
        <f t="shared" si="0"/>
        <v>Joi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46626</v>
      </c>
      <c r="B36" s="24" t="str">
        <f t="shared" si="0"/>
        <v>Vin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46627</v>
      </c>
      <c r="B37" s="24" t="str">
        <f t="shared" si="0"/>
        <v>Sâm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46628</v>
      </c>
      <c r="B38" s="24" t="str">
        <f t="shared" si="0"/>
        <v>Dum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46629</v>
      </c>
      <c r="B39" s="24" t="str">
        <f t="shared" si="0"/>
        <v>Lun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46630</v>
      </c>
      <c r="B40" s="24" t="str">
        <f t="shared" si="0"/>
        <v>Mar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CO · Concediu de odihnă</v>
      </c>
      <c r="B48" s="30" t="str">
        <f>INDEX(AbsenceCodes,2)&amp;" · "&amp;INDEX(AbsenceNames,2)</f>
        <v>I · Învoire</v>
      </c>
      <c r="C48" s="30" t="str">
        <f>INDEX(AbsenceCodes,3)&amp;" · "&amp;INDEX(AbsenceNames,3)</f>
        <v>CM · Concediu medical</v>
      </c>
      <c r="D48" s="30" t="str">
        <f>INDEX(AbsenceCodes,4)&amp;" · "&amp;INDEX(AbsenceNames,4)</f>
        <v>REC · Recuperare ore</v>
      </c>
      <c r="E48" s="30" t="str">
        <f>INDEX(AbsenceCodes,5)&amp;" · "&amp;INDEX(AbsenceNames,5)</f>
        <v>AM · Accident de muncă</v>
      </c>
      <c r="F48" s="30" t="str">
        <f>INDEX(AbsenceCodes,6)&amp;" · "&amp;INDEX(AbsenceNames,6)</f>
        <v>CCC · Concediu creștere copil</v>
      </c>
      <c r="G48" s="30" t="str">
        <f>INDEX(AbsenceCodes,7)&amp;" · "&amp;INDEX(AbsenceNames,7)</f>
        <v>R · Repaus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9" priority="1" stopIfTrue="1">
      <formula>AND(ISNUMBER($A10),COUNTIF(Holidays,$A10)&gt;0)</formula>
    </cfRule>
    <cfRule type="expression" dxfId="8" priority="2" stopIfTrue="1">
      <formula>AND(ISNUMBER($A10),WEEKDAY($A10,2)&gt;5)</formula>
    </cfRule>
  </conditionalFormatting>
  <dataValidations count="3">
    <dataValidation type="time" allowBlank="1" showErrorMessage="1" errorTitle="Oră invalidă" error="Scrieți ora în formatul 08:30." sqref="C10:D40" xr:uid="{00000000-0002-0000-0900-000000000000}">
      <formula1>0</formula1>
      <formula2>0.999305556</formula2>
    </dataValidation>
    <dataValidation type="whole" allowBlank="1" showErrorMessage="1" sqref="E10:E40" xr:uid="{00000000-0002-0000-0900-000001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9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76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IF('Rezumat anual'!$C$5="","",'Rezumat anual'!$C$5)</f>
        <v/>
      </c>
      <c r="D4" s="48"/>
      <c r="E4" s="48"/>
      <c r="F4" s="48"/>
      <c r="G4" s="34" t="s">
        <v>50</v>
      </c>
      <c r="H4" s="34"/>
      <c r="I4" s="13">
        <v>9</v>
      </c>
      <c r="J4" s="20" t="str">
        <f>IF(AND(ISNUMBER($I$4),$I$4&gt;=1,$I$4&lt;=12),CHOOSE($I$4,"Ianuarie","Februarie","Martie","Aprilie","Mai","Iunie","Iulie","August","Septembrie","Octombrie","Noiembrie","Decembrie")&amp;" "&amp;$I$5,"")</f>
        <v>Septembrie 2027</v>
      </c>
    </row>
    <row r="5" spans="1:10" ht="25.95" customHeight="1" x14ac:dyDescent="0.3">
      <c r="A5" s="34" t="s">
        <v>5</v>
      </c>
      <c r="B5" s="34"/>
      <c r="C5" s="48" t="str">
        <f>IF('Rezumat anual'!$C$6="","",'Rezumat anual'!$C$6)</f>
        <v/>
      </c>
      <c r="D5" s="48"/>
      <c r="E5" s="48"/>
      <c r="F5" s="48"/>
      <c r="G5" s="34" t="s">
        <v>4</v>
      </c>
      <c r="H5" s="34"/>
      <c r="I5" s="13">
        <f>'Rezumat anual'!$I$5</f>
        <v>2027</v>
      </c>
    </row>
    <row r="6" spans="1:10" ht="25.95" customHeight="1" x14ac:dyDescent="0.3">
      <c r="A6" s="34" t="s">
        <v>6</v>
      </c>
      <c r="B6" s="34"/>
      <c r="C6" s="21">
        <f>'Rezumat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IF('Rezumat anual'!$C$7="","",'Rezumat anual'!$C$7)</f>
        <v/>
      </c>
    </row>
    <row r="7" spans="1:10" ht="25.95" customHeight="1" x14ac:dyDescent="0.3">
      <c r="G7" s="34" t="s">
        <v>9</v>
      </c>
      <c r="H7" s="34"/>
      <c r="I7" s="22" t="str">
        <f>IF('Rezumat anual'!$I$7="","",'Rezumat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46631</v>
      </c>
      <c r="B10" s="24" t="str">
        <f t="shared" ref="B10:B40" si="0">IF(ISNUMBER(A10),CHOOSE(WEEKDAY(A10,2),"Lun","Mar","Mie","Joi","Vin","Sâm","Dum"),"")</f>
        <v>Mie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46632</v>
      </c>
      <c r="B11" s="24" t="str">
        <f t="shared" si="0"/>
        <v>Joi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46633</v>
      </c>
      <c r="B12" s="24" t="str">
        <f t="shared" si="0"/>
        <v>Vin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46634</v>
      </c>
      <c r="B13" s="24" t="str">
        <f t="shared" si="0"/>
        <v>Sâm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46635</v>
      </c>
      <c r="B14" s="24" t="str">
        <f t="shared" si="0"/>
        <v>Dum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46636</v>
      </c>
      <c r="B15" s="24" t="str">
        <f t="shared" si="0"/>
        <v>Lun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46637</v>
      </c>
      <c r="B16" s="24" t="str">
        <f t="shared" si="0"/>
        <v>Mar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46638</v>
      </c>
      <c r="B17" s="24" t="str">
        <f t="shared" si="0"/>
        <v>Mie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46639</v>
      </c>
      <c r="B18" s="24" t="str">
        <f t="shared" si="0"/>
        <v>Joi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46640</v>
      </c>
      <c r="B19" s="24" t="str">
        <f t="shared" si="0"/>
        <v>Vin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46641</v>
      </c>
      <c r="B20" s="24" t="str">
        <f t="shared" si="0"/>
        <v>Sâm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46642</v>
      </c>
      <c r="B21" s="24" t="str">
        <f t="shared" si="0"/>
        <v>Dum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46643</v>
      </c>
      <c r="B22" s="24" t="str">
        <f t="shared" si="0"/>
        <v>Lun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46644</v>
      </c>
      <c r="B23" s="24" t="str">
        <f t="shared" si="0"/>
        <v>Mar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46645</v>
      </c>
      <c r="B24" s="24" t="str">
        <f t="shared" si="0"/>
        <v>Mie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46646</v>
      </c>
      <c r="B25" s="24" t="str">
        <f t="shared" si="0"/>
        <v>Joi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46647</v>
      </c>
      <c r="B26" s="24" t="str">
        <f t="shared" si="0"/>
        <v>Vin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46648</v>
      </c>
      <c r="B27" s="24" t="str">
        <f t="shared" si="0"/>
        <v>Sâm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46649</v>
      </c>
      <c r="B28" s="24" t="str">
        <f t="shared" si="0"/>
        <v>Dum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46650</v>
      </c>
      <c r="B29" s="24" t="str">
        <f t="shared" si="0"/>
        <v>Lun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46651</v>
      </c>
      <c r="B30" s="24" t="str">
        <f t="shared" si="0"/>
        <v>Mar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46652</v>
      </c>
      <c r="B31" s="24" t="str">
        <f t="shared" si="0"/>
        <v>Mie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46653</v>
      </c>
      <c r="B32" s="24" t="str">
        <f t="shared" si="0"/>
        <v>Joi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46654</v>
      </c>
      <c r="B33" s="24" t="str">
        <f t="shared" si="0"/>
        <v>Vin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46655</v>
      </c>
      <c r="B34" s="24" t="str">
        <f t="shared" si="0"/>
        <v>Sâm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46656</v>
      </c>
      <c r="B35" s="24" t="str">
        <f t="shared" si="0"/>
        <v>Dum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46657</v>
      </c>
      <c r="B36" s="24" t="str">
        <f t="shared" si="0"/>
        <v>Lun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46658</v>
      </c>
      <c r="B37" s="24" t="str">
        <f t="shared" si="0"/>
        <v>Mar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46659</v>
      </c>
      <c r="B38" s="24" t="str">
        <f t="shared" si="0"/>
        <v>Mie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46660</v>
      </c>
      <c r="B39" s="24" t="str">
        <f t="shared" si="0"/>
        <v>Joi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CO · Concediu de odihnă</v>
      </c>
      <c r="B48" s="30" t="str">
        <f>INDEX(AbsenceCodes,2)&amp;" · "&amp;INDEX(AbsenceNames,2)</f>
        <v>I · Învoire</v>
      </c>
      <c r="C48" s="30" t="str">
        <f>INDEX(AbsenceCodes,3)&amp;" · "&amp;INDEX(AbsenceNames,3)</f>
        <v>CM · Concediu medical</v>
      </c>
      <c r="D48" s="30" t="str">
        <f>INDEX(AbsenceCodes,4)&amp;" · "&amp;INDEX(AbsenceNames,4)</f>
        <v>REC · Recuperare ore</v>
      </c>
      <c r="E48" s="30" t="str">
        <f>INDEX(AbsenceCodes,5)&amp;" · "&amp;INDEX(AbsenceNames,5)</f>
        <v>AM · Accident de muncă</v>
      </c>
      <c r="F48" s="30" t="str">
        <f>INDEX(AbsenceCodes,6)&amp;" · "&amp;INDEX(AbsenceNames,6)</f>
        <v>CCC · Concediu creștere copil</v>
      </c>
      <c r="G48" s="30" t="str">
        <f>INDEX(AbsenceCodes,7)&amp;" · "&amp;INDEX(AbsenceNames,7)</f>
        <v>R · Repaus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7" priority="1" stopIfTrue="1">
      <formula>AND(ISNUMBER($A10),COUNTIF(Holidays,$A10)&gt;0)</formula>
    </cfRule>
    <cfRule type="expression" dxfId="6" priority="2" stopIfTrue="1">
      <formula>AND(ISNUMBER($A10),WEEKDAY($A10,2)&gt;5)</formula>
    </cfRule>
  </conditionalFormatting>
  <dataValidations count="3">
    <dataValidation type="time" allowBlank="1" showErrorMessage="1" errorTitle="Oră invalidă" error="Scrieți ora în formatul 08:30." sqref="C10:D40" xr:uid="{00000000-0002-0000-0A00-000000000000}">
      <formula1>0</formula1>
      <formula2>0.999305556</formula2>
    </dataValidation>
    <dataValidation type="whole" allowBlank="1" showErrorMessage="1" sqref="E10:E40" xr:uid="{00000000-0002-0000-0A00-000001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A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IF('Rezumat anual'!$C$5="","",'Rezumat anual'!$C$5)</f>
        <v/>
      </c>
      <c r="D4" s="48"/>
      <c r="E4" s="48"/>
      <c r="F4" s="48"/>
      <c r="G4" s="34" t="s">
        <v>50</v>
      </c>
      <c r="H4" s="34"/>
      <c r="I4" s="13">
        <v>10</v>
      </c>
      <c r="J4" s="20" t="str">
        <f>IF(AND(ISNUMBER($I$4),$I$4&gt;=1,$I$4&lt;=12),CHOOSE($I$4,"Ianuarie","Februarie","Martie","Aprilie","Mai","Iunie","Iulie","August","Septembrie","Octombrie","Noiembrie","Decembrie")&amp;" "&amp;$I$5,"")</f>
        <v>Octombrie 2027</v>
      </c>
    </row>
    <row r="5" spans="1:10" ht="25.95" customHeight="1" x14ac:dyDescent="0.3">
      <c r="A5" s="34" t="s">
        <v>5</v>
      </c>
      <c r="B5" s="34"/>
      <c r="C5" s="48" t="str">
        <f>IF('Rezumat anual'!$C$6="","",'Rezumat anual'!$C$6)</f>
        <v/>
      </c>
      <c r="D5" s="48"/>
      <c r="E5" s="48"/>
      <c r="F5" s="48"/>
      <c r="G5" s="34" t="s">
        <v>4</v>
      </c>
      <c r="H5" s="34"/>
      <c r="I5" s="13">
        <f>'Rezumat anual'!$I$5</f>
        <v>2027</v>
      </c>
    </row>
    <row r="6" spans="1:10" ht="25.95" customHeight="1" x14ac:dyDescent="0.3">
      <c r="A6" s="34" t="s">
        <v>6</v>
      </c>
      <c r="B6" s="34"/>
      <c r="C6" s="21">
        <f>'Rezumat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IF('Rezumat anual'!$C$7="","",'Rezumat anual'!$C$7)</f>
        <v/>
      </c>
    </row>
    <row r="7" spans="1:10" ht="25.95" customHeight="1" x14ac:dyDescent="0.3">
      <c r="G7" s="34" t="s">
        <v>9</v>
      </c>
      <c r="H7" s="34"/>
      <c r="I7" s="22" t="str">
        <f>IF('Rezumat anual'!$I$7="","",'Rezumat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46661</v>
      </c>
      <c r="B10" s="24" t="str">
        <f t="shared" ref="B10:B40" si="0">IF(ISNUMBER(A10),CHOOSE(WEEKDAY(A10,2),"Lun","Mar","Mie","Joi","Vin","Sâm","Dum"),"")</f>
        <v>Vin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46662</v>
      </c>
      <c r="B11" s="24" t="str">
        <f t="shared" si="0"/>
        <v>Sâm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46663</v>
      </c>
      <c r="B12" s="24" t="str">
        <f t="shared" si="0"/>
        <v>Dum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46664</v>
      </c>
      <c r="B13" s="24" t="str">
        <f t="shared" si="0"/>
        <v>Lun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46665</v>
      </c>
      <c r="B14" s="24" t="str">
        <f t="shared" si="0"/>
        <v>Mar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46666</v>
      </c>
      <c r="B15" s="24" t="str">
        <f t="shared" si="0"/>
        <v>Mie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46667</v>
      </c>
      <c r="B16" s="24" t="str">
        <f t="shared" si="0"/>
        <v>Joi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46668</v>
      </c>
      <c r="B17" s="24" t="str">
        <f t="shared" si="0"/>
        <v>Vin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46669</v>
      </c>
      <c r="B18" s="24" t="str">
        <f t="shared" si="0"/>
        <v>Sâm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46670</v>
      </c>
      <c r="B19" s="24" t="str">
        <f t="shared" si="0"/>
        <v>Dum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46671</v>
      </c>
      <c r="B20" s="24" t="str">
        <f t="shared" si="0"/>
        <v>Lun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46672</v>
      </c>
      <c r="B21" s="24" t="str">
        <f t="shared" si="0"/>
        <v>Mar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46673</v>
      </c>
      <c r="B22" s="24" t="str">
        <f t="shared" si="0"/>
        <v>Mie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46674</v>
      </c>
      <c r="B23" s="24" t="str">
        <f t="shared" si="0"/>
        <v>Joi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46675</v>
      </c>
      <c r="B24" s="24" t="str">
        <f t="shared" si="0"/>
        <v>Vin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46676</v>
      </c>
      <c r="B25" s="24" t="str">
        <f t="shared" si="0"/>
        <v>Sâm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46677</v>
      </c>
      <c r="B26" s="24" t="str">
        <f t="shared" si="0"/>
        <v>Dum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46678</v>
      </c>
      <c r="B27" s="24" t="str">
        <f t="shared" si="0"/>
        <v>Lun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46679</v>
      </c>
      <c r="B28" s="24" t="str">
        <f t="shared" si="0"/>
        <v>Mar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46680</v>
      </c>
      <c r="B29" s="24" t="str">
        <f t="shared" si="0"/>
        <v>Mie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46681</v>
      </c>
      <c r="B30" s="24" t="str">
        <f t="shared" si="0"/>
        <v>Joi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46682</v>
      </c>
      <c r="B31" s="24" t="str">
        <f t="shared" si="0"/>
        <v>Vin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46683</v>
      </c>
      <c r="B32" s="24" t="str">
        <f t="shared" si="0"/>
        <v>Sâm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46684</v>
      </c>
      <c r="B33" s="24" t="str">
        <f t="shared" si="0"/>
        <v>Dum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46685</v>
      </c>
      <c r="B34" s="24" t="str">
        <f t="shared" si="0"/>
        <v>Lun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46686</v>
      </c>
      <c r="B35" s="24" t="str">
        <f t="shared" si="0"/>
        <v>Mar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46687</v>
      </c>
      <c r="B36" s="24" t="str">
        <f t="shared" si="0"/>
        <v>Mie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46688</v>
      </c>
      <c r="B37" s="24" t="str">
        <f t="shared" si="0"/>
        <v>Joi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46689</v>
      </c>
      <c r="B38" s="24" t="str">
        <f t="shared" si="0"/>
        <v>Vin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46690</v>
      </c>
      <c r="B39" s="24" t="str">
        <f t="shared" si="0"/>
        <v>Sâm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46691</v>
      </c>
      <c r="B40" s="24" t="str">
        <f t="shared" si="0"/>
        <v>Dum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CO · Concediu de odihnă</v>
      </c>
      <c r="B48" s="30" t="str">
        <f>INDEX(AbsenceCodes,2)&amp;" · "&amp;INDEX(AbsenceNames,2)</f>
        <v>I · Învoire</v>
      </c>
      <c r="C48" s="30" t="str">
        <f>INDEX(AbsenceCodes,3)&amp;" · "&amp;INDEX(AbsenceNames,3)</f>
        <v>CM · Concediu medical</v>
      </c>
      <c r="D48" s="30" t="str">
        <f>INDEX(AbsenceCodes,4)&amp;" · "&amp;INDEX(AbsenceNames,4)</f>
        <v>REC · Recuperare ore</v>
      </c>
      <c r="E48" s="30" t="str">
        <f>INDEX(AbsenceCodes,5)&amp;" · "&amp;INDEX(AbsenceNames,5)</f>
        <v>AM · Accident de muncă</v>
      </c>
      <c r="F48" s="30" t="str">
        <f>INDEX(AbsenceCodes,6)&amp;" · "&amp;INDEX(AbsenceNames,6)</f>
        <v>CCC · Concediu creștere copil</v>
      </c>
      <c r="G48" s="30" t="str">
        <f>INDEX(AbsenceCodes,7)&amp;" · "&amp;INDEX(AbsenceNames,7)</f>
        <v>R · Repaus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5" priority="1" stopIfTrue="1">
      <formula>AND(ISNUMBER($A10),COUNTIF(Holidays,$A10)&gt;0)</formula>
    </cfRule>
    <cfRule type="expression" dxfId="4" priority="2" stopIfTrue="1">
      <formula>AND(ISNUMBER($A10),WEEKDAY($A10,2)&gt;5)</formula>
    </cfRule>
  </conditionalFormatting>
  <dataValidations count="3">
    <dataValidation type="time" allowBlank="1" showErrorMessage="1" errorTitle="Oră invalidă" error="Scrieți ora în formatul 08:30." sqref="C10:D40" xr:uid="{00000000-0002-0000-0B00-000000000000}">
      <formula1>0</formula1>
      <formula2>0.999305556</formula2>
    </dataValidation>
    <dataValidation type="whole" allowBlank="1" showErrorMessage="1" sqref="E10:E40" xr:uid="{00000000-0002-0000-0B00-000001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B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IF('Rezumat anual'!$C$5="","",'Rezumat anual'!$C$5)</f>
        <v/>
      </c>
      <c r="D4" s="48"/>
      <c r="E4" s="48"/>
      <c r="F4" s="48"/>
      <c r="G4" s="34" t="s">
        <v>50</v>
      </c>
      <c r="H4" s="34"/>
      <c r="I4" s="13">
        <v>11</v>
      </c>
      <c r="J4" s="20" t="str">
        <f>IF(AND(ISNUMBER($I$4),$I$4&gt;=1,$I$4&lt;=12),CHOOSE($I$4,"Ianuarie","Februarie","Martie","Aprilie","Mai","Iunie","Iulie","August","Septembrie","Octombrie","Noiembrie","Decembrie")&amp;" "&amp;$I$5,"")</f>
        <v>Noiembrie 2027</v>
      </c>
    </row>
    <row r="5" spans="1:10" ht="25.95" customHeight="1" x14ac:dyDescent="0.3">
      <c r="A5" s="34" t="s">
        <v>5</v>
      </c>
      <c r="B5" s="34"/>
      <c r="C5" s="48" t="str">
        <f>IF('Rezumat anual'!$C$6="","",'Rezumat anual'!$C$6)</f>
        <v/>
      </c>
      <c r="D5" s="48"/>
      <c r="E5" s="48"/>
      <c r="F5" s="48"/>
      <c r="G5" s="34" t="s">
        <v>4</v>
      </c>
      <c r="H5" s="34"/>
      <c r="I5" s="13">
        <f>'Rezumat anual'!$I$5</f>
        <v>2027</v>
      </c>
    </row>
    <row r="6" spans="1:10" ht="25.95" customHeight="1" x14ac:dyDescent="0.3">
      <c r="A6" s="34" t="s">
        <v>6</v>
      </c>
      <c r="B6" s="34"/>
      <c r="C6" s="21">
        <f>'Rezumat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IF('Rezumat anual'!$C$7="","",'Rezumat anual'!$C$7)</f>
        <v/>
      </c>
    </row>
    <row r="7" spans="1:10" ht="25.95" customHeight="1" x14ac:dyDescent="0.3">
      <c r="G7" s="34" t="s">
        <v>9</v>
      </c>
      <c r="H7" s="34"/>
      <c r="I7" s="22" t="str">
        <f>IF('Rezumat anual'!$I$7="","",'Rezumat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46692</v>
      </c>
      <c r="B10" s="24" t="str">
        <f t="shared" ref="B10:B40" si="0">IF(ISNUMBER(A10),CHOOSE(WEEKDAY(A10,2),"Lun","Mar","Mie","Joi","Vin","Sâm","Dum"),"")</f>
        <v>Lun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46693</v>
      </c>
      <c r="B11" s="24" t="str">
        <f t="shared" si="0"/>
        <v>Mar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46694</v>
      </c>
      <c r="B12" s="24" t="str">
        <f t="shared" si="0"/>
        <v>Mie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46695</v>
      </c>
      <c r="B13" s="24" t="str">
        <f t="shared" si="0"/>
        <v>Joi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46696</v>
      </c>
      <c r="B14" s="24" t="str">
        <f t="shared" si="0"/>
        <v>Vin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46697</v>
      </c>
      <c r="B15" s="24" t="str">
        <f t="shared" si="0"/>
        <v>Sâm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46698</v>
      </c>
      <c r="B16" s="24" t="str">
        <f t="shared" si="0"/>
        <v>Dum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46699</v>
      </c>
      <c r="B17" s="24" t="str">
        <f t="shared" si="0"/>
        <v>Lun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46700</v>
      </c>
      <c r="B18" s="24" t="str">
        <f t="shared" si="0"/>
        <v>Mar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46701</v>
      </c>
      <c r="B19" s="24" t="str">
        <f t="shared" si="0"/>
        <v>Mie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46702</v>
      </c>
      <c r="B20" s="24" t="str">
        <f t="shared" si="0"/>
        <v>Joi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46703</v>
      </c>
      <c r="B21" s="24" t="str">
        <f t="shared" si="0"/>
        <v>Vin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46704</v>
      </c>
      <c r="B22" s="24" t="str">
        <f t="shared" si="0"/>
        <v>Sâm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46705</v>
      </c>
      <c r="B23" s="24" t="str">
        <f t="shared" si="0"/>
        <v>Dum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46706</v>
      </c>
      <c r="B24" s="24" t="str">
        <f t="shared" si="0"/>
        <v>Lun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46707</v>
      </c>
      <c r="B25" s="24" t="str">
        <f t="shared" si="0"/>
        <v>Mar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46708</v>
      </c>
      <c r="B26" s="24" t="str">
        <f t="shared" si="0"/>
        <v>Mie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46709</v>
      </c>
      <c r="B27" s="24" t="str">
        <f t="shared" si="0"/>
        <v>Joi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46710</v>
      </c>
      <c r="B28" s="24" t="str">
        <f t="shared" si="0"/>
        <v>Vin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46711</v>
      </c>
      <c r="B29" s="24" t="str">
        <f t="shared" si="0"/>
        <v>Sâm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46712</v>
      </c>
      <c r="B30" s="24" t="str">
        <f t="shared" si="0"/>
        <v>Dum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46713</v>
      </c>
      <c r="B31" s="24" t="str">
        <f t="shared" si="0"/>
        <v>Lun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46714</v>
      </c>
      <c r="B32" s="24" t="str">
        <f t="shared" si="0"/>
        <v>Mar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46715</v>
      </c>
      <c r="B33" s="24" t="str">
        <f t="shared" si="0"/>
        <v>Mie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46716</v>
      </c>
      <c r="B34" s="24" t="str">
        <f t="shared" si="0"/>
        <v>Joi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46717</v>
      </c>
      <c r="B35" s="24" t="str">
        <f t="shared" si="0"/>
        <v>Vin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46718</v>
      </c>
      <c r="B36" s="24" t="str">
        <f t="shared" si="0"/>
        <v>Sâm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46719</v>
      </c>
      <c r="B37" s="24" t="str">
        <f t="shared" si="0"/>
        <v>Dum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46720</v>
      </c>
      <c r="B38" s="24" t="str">
        <f t="shared" si="0"/>
        <v>Lun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46721</v>
      </c>
      <c r="B39" s="24" t="str">
        <f t="shared" si="0"/>
        <v>Mar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CO · Concediu de odihnă</v>
      </c>
      <c r="B48" s="30" t="str">
        <f>INDEX(AbsenceCodes,2)&amp;" · "&amp;INDEX(AbsenceNames,2)</f>
        <v>I · Învoire</v>
      </c>
      <c r="C48" s="30" t="str">
        <f>INDEX(AbsenceCodes,3)&amp;" · "&amp;INDEX(AbsenceNames,3)</f>
        <v>CM · Concediu medical</v>
      </c>
      <c r="D48" s="30" t="str">
        <f>INDEX(AbsenceCodes,4)&amp;" · "&amp;INDEX(AbsenceNames,4)</f>
        <v>REC · Recuperare ore</v>
      </c>
      <c r="E48" s="30" t="str">
        <f>INDEX(AbsenceCodes,5)&amp;" · "&amp;INDEX(AbsenceNames,5)</f>
        <v>AM · Accident de muncă</v>
      </c>
      <c r="F48" s="30" t="str">
        <f>INDEX(AbsenceCodes,6)&amp;" · "&amp;INDEX(AbsenceNames,6)</f>
        <v>CCC · Concediu creștere copil</v>
      </c>
      <c r="G48" s="30" t="str">
        <f>INDEX(AbsenceCodes,7)&amp;" · "&amp;INDEX(AbsenceNames,7)</f>
        <v>R · Repaus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3" priority="1" stopIfTrue="1">
      <formula>AND(ISNUMBER($A10),COUNTIF(Holidays,$A10)&gt;0)</formula>
    </cfRule>
    <cfRule type="expression" dxfId="2" priority="2" stopIfTrue="1">
      <formula>AND(ISNUMBER($A10),WEEKDAY($A10,2)&gt;5)</formula>
    </cfRule>
  </conditionalFormatting>
  <dataValidations count="3">
    <dataValidation type="time" allowBlank="1" showErrorMessage="1" errorTitle="Oră invalidă" error="Scrieți ora în formatul 08:30." sqref="C10:D40" xr:uid="{00000000-0002-0000-0C00-000000000000}">
      <formula1>0</formula1>
      <formula2>0.999305556</formula2>
    </dataValidation>
    <dataValidation type="whole" allowBlank="1" showErrorMessage="1" sqref="E10:E40" xr:uid="{00000000-0002-0000-0C00-000001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C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IF('Rezumat anual'!$C$5="","",'Rezumat anual'!$C$5)</f>
        <v/>
      </c>
      <c r="D4" s="48"/>
      <c r="E4" s="48"/>
      <c r="F4" s="48"/>
      <c r="G4" s="34" t="s">
        <v>50</v>
      </c>
      <c r="H4" s="34"/>
      <c r="I4" s="13">
        <v>12</v>
      </c>
      <c r="J4" s="20" t="str">
        <f>IF(AND(ISNUMBER($I$4),$I$4&gt;=1,$I$4&lt;=12),CHOOSE($I$4,"Ianuarie","Februarie","Martie","Aprilie","Mai","Iunie","Iulie","August","Septembrie","Octombrie","Noiembrie","Decembrie")&amp;" "&amp;$I$5,"")</f>
        <v>Decembrie 2027</v>
      </c>
    </row>
    <row r="5" spans="1:10" ht="25.95" customHeight="1" x14ac:dyDescent="0.3">
      <c r="A5" s="34" t="s">
        <v>5</v>
      </c>
      <c r="B5" s="34"/>
      <c r="C5" s="48" t="str">
        <f>IF('Rezumat anual'!$C$6="","",'Rezumat anual'!$C$6)</f>
        <v/>
      </c>
      <c r="D5" s="48"/>
      <c r="E5" s="48"/>
      <c r="F5" s="48"/>
      <c r="G5" s="34" t="s">
        <v>4</v>
      </c>
      <c r="H5" s="34"/>
      <c r="I5" s="13">
        <f>'Rezumat anual'!$I$5</f>
        <v>2027</v>
      </c>
    </row>
    <row r="6" spans="1:10" ht="25.95" customHeight="1" x14ac:dyDescent="0.3">
      <c r="A6" s="34" t="s">
        <v>6</v>
      </c>
      <c r="B6" s="34"/>
      <c r="C6" s="21">
        <f>'Rezumat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IF('Rezumat anual'!$C$7="","",'Rezumat anual'!$C$7)</f>
        <v/>
      </c>
    </row>
    <row r="7" spans="1:10" ht="25.95" customHeight="1" x14ac:dyDescent="0.3">
      <c r="G7" s="34" t="s">
        <v>9</v>
      </c>
      <c r="H7" s="34"/>
      <c r="I7" s="22" t="str">
        <f>IF('Rezumat anual'!$I$7="","",'Rezumat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46722</v>
      </c>
      <c r="B10" s="24" t="str">
        <f t="shared" ref="B10:B40" si="0">IF(ISNUMBER(A10),CHOOSE(WEEKDAY(A10,2),"Lun","Mar","Mie","Joi","Vin","Sâm","Dum"),"")</f>
        <v>Mie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46723</v>
      </c>
      <c r="B11" s="24" t="str">
        <f t="shared" si="0"/>
        <v>Joi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46724</v>
      </c>
      <c r="B12" s="24" t="str">
        <f t="shared" si="0"/>
        <v>Vin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46725</v>
      </c>
      <c r="B13" s="24" t="str">
        <f t="shared" si="0"/>
        <v>Sâm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46726</v>
      </c>
      <c r="B14" s="24" t="str">
        <f t="shared" si="0"/>
        <v>Dum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46727</v>
      </c>
      <c r="B15" s="24" t="str">
        <f t="shared" si="0"/>
        <v>Lun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46728</v>
      </c>
      <c r="B16" s="24" t="str">
        <f t="shared" si="0"/>
        <v>Mar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46729</v>
      </c>
      <c r="B17" s="24" t="str">
        <f t="shared" si="0"/>
        <v>Mie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46730</v>
      </c>
      <c r="B18" s="24" t="str">
        <f t="shared" si="0"/>
        <v>Joi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46731</v>
      </c>
      <c r="B19" s="24" t="str">
        <f t="shared" si="0"/>
        <v>Vin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46732</v>
      </c>
      <c r="B20" s="24" t="str">
        <f t="shared" si="0"/>
        <v>Sâm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46733</v>
      </c>
      <c r="B21" s="24" t="str">
        <f t="shared" si="0"/>
        <v>Dum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46734</v>
      </c>
      <c r="B22" s="24" t="str">
        <f t="shared" si="0"/>
        <v>Lun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46735</v>
      </c>
      <c r="B23" s="24" t="str">
        <f t="shared" si="0"/>
        <v>Mar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46736</v>
      </c>
      <c r="B24" s="24" t="str">
        <f t="shared" si="0"/>
        <v>Mie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46737</v>
      </c>
      <c r="B25" s="24" t="str">
        <f t="shared" si="0"/>
        <v>Joi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46738</v>
      </c>
      <c r="B26" s="24" t="str">
        <f t="shared" si="0"/>
        <v>Vin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46739</v>
      </c>
      <c r="B27" s="24" t="str">
        <f t="shared" si="0"/>
        <v>Sâm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46740</v>
      </c>
      <c r="B28" s="24" t="str">
        <f t="shared" si="0"/>
        <v>Dum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46741</v>
      </c>
      <c r="B29" s="24" t="str">
        <f t="shared" si="0"/>
        <v>Lun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46742</v>
      </c>
      <c r="B30" s="24" t="str">
        <f t="shared" si="0"/>
        <v>Mar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46743</v>
      </c>
      <c r="B31" s="24" t="str">
        <f t="shared" si="0"/>
        <v>Mie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46744</v>
      </c>
      <c r="B32" s="24" t="str">
        <f t="shared" si="0"/>
        <v>Joi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46745</v>
      </c>
      <c r="B33" s="24" t="str">
        <f t="shared" si="0"/>
        <v>Vin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46746</v>
      </c>
      <c r="B34" s="24" t="str">
        <f t="shared" si="0"/>
        <v>Sâm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46747</v>
      </c>
      <c r="B35" s="24" t="str">
        <f t="shared" si="0"/>
        <v>Dum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46748</v>
      </c>
      <c r="B36" s="24" t="str">
        <f t="shared" si="0"/>
        <v>Lun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46749</v>
      </c>
      <c r="B37" s="24" t="str">
        <f t="shared" si="0"/>
        <v>Mar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46750</v>
      </c>
      <c r="B38" s="24" t="str">
        <f t="shared" si="0"/>
        <v>Mie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46751</v>
      </c>
      <c r="B39" s="24" t="str">
        <f t="shared" si="0"/>
        <v>Joi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46752</v>
      </c>
      <c r="B40" s="24" t="str">
        <f t="shared" si="0"/>
        <v>Vin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CO · Concediu de odihnă</v>
      </c>
      <c r="B48" s="30" t="str">
        <f>INDEX(AbsenceCodes,2)&amp;" · "&amp;INDEX(AbsenceNames,2)</f>
        <v>I · Învoire</v>
      </c>
      <c r="C48" s="30" t="str">
        <f>INDEX(AbsenceCodes,3)&amp;" · "&amp;INDEX(AbsenceNames,3)</f>
        <v>CM · Concediu medical</v>
      </c>
      <c r="D48" s="30" t="str">
        <f>INDEX(AbsenceCodes,4)&amp;" · "&amp;INDEX(AbsenceNames,4)</f>
        <v>REC · Recuperare ore</v>
      </c>
      <c r="E48" s="30" t="str">
        <f>INDEX(AbsenceCodes,5)&amp;" · "&amp;INDEX(AbsenceNames,5)</f>
        <v>AM · Accident de muncă</v>
      </c>
      <c r="F48" s="30" t="str">
        <f>INDEX(AbsenceCodes,6)&amp;" · "&amp;INDEX(AbsenceNames,6)</f>
        <v>CCC · Concediu creștere copil</v>
      </c>
      <c r="G48" s="30" t="str">
        <f>INDEX(AbsenceCodes,7)&amp;" · "&amp;INDEX(AbsenceNames,7)</f>
        <v>R · Repaus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" priority="1" stopIfTrue="1">
      <formula>AND(ISNUMBER($A10),COUNTIF(Holidays,$A10)&gt;0)</formula>
    </cfRule>
    <cfRule type="expression" dxfId="0" priority="2" stopIfTrue="1">
      <formula>AND(ISNUMBER($A10),WEEKDAY($A10,2)&gt;5)</formula>
    </cfRule>
  </conditionalFormatting>
  <dataValidations count="3">
    <dataValidation type="time" allowBlank="1" showErrorMessage="1" errorTitle="Oră invalidă" error="Scrieți ora în formatul 08:30." sqref="C10:D40" xr:uid="{00000000-0002-0000-0D00-000000000000}">
      <formula1>0</formula1>
      <formula2>0.999305556</formula2>
    </dataValidation>
    <dataValidation type="whole" allowBlank="1" showErrorMessage="1" sqref="E10:E40" xr:uid="{00000000-0002-0000-0D00-000001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D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40" t="s">
        <v>80</v>
      </c>
      <c r="B1" s="40"/>
      <c r="C1" s="40"/>
      <c r="D1" s="40"/>
    </row>
    <row r="3" spans="1:4" x14ac:dyDescent="0.3">
      <c r="A3" s="35" t="s">
        <v>81</v>
      </c>
      <c r="B3" s="35"/>
    </row>
    <row r="4" spans="1:4" x14ac:dyDescent="0.3">
      <c r="A4" s="9" t="s">
        <v>82</v>
      </c>
      <c r="B4" s="9" t="s">
        <v>83</v>
      </c>
    </row>
    <row r="5" spans="1:4" x14ac:dyDescent="0.3">
      <c r="A5" s="6" t="s">
        <v>84</v>
      </c>
      <c r="B5" s="4" t="s">
        <v>85</v>
      </c>
      <c r="D5" s="39" t="s">
        <v>86</v>
      </c>
    </row>
    <row r="6" spans="1:4" x14ac:dyDescent="0.3">
      <c r="A6" s="6" t="s">
        <v>87</v>
      </c>
      <c r="B6" s="4" t="s">
        <v>88</v>
      </c>
      <c r="D6" s="39"/>
    </row>
    <row r="7" spans="1:4" x14ac:dyDescent="0.3">
      <c r="A7" s="6" t="s">
        <v>89</v>
      </c>
      <c r="B7" s="4" t="s">
        <v>90</v>
      </c>
      <c r="D7" s="39"/>
    </row>
    <row r="8" spans="1:4" x14ac:dyDescent="0.3">
      <c r="A8" s="6" t="s">
        <v>91</v>
      </c>
      <c r="B8" s="4" t="s">
        <v>92</v>
      </c>
      <c r="D8" s="39"/>
    </row>
    <row r="9" spans="1:4" x14ac:dyDescent="0.3">
      <c r="A9" s="6" t="s">
        <v>93</v>
      </c>
      <c r="B9" s="4" t="s">
        <v>94</v>
      </c>
    </row>
    <row r="10" spans="1:4" x14ac:dyDescent="0.3">
      <c r="A10" s="6" t="s">
        <v>95</v>
      </c>
      <c r="B10" s="4" t="s">
        <v>96</v>
      </c>
    </row>
    <row r="11" spans="1:4" x14ac:dyDescent="0.3">
      <c r="A11" s="6" t="s">
        <v>97</v>
      </c>
      <c r="B11" s="4" t="s">
        <v>98</v>
      </c>
    </row>
    <row r="13" spans="1:4" x14ac:dyDescent="0.3">
      <c r="A13" s="35" t="s">
        <v>99</v>
      </c>
      <c r="B13" s="35"/>
    </row>
    <row r="14" spans="1:4" ht="30" customHeight="1" x14ac:dyDescent="0.3">
      <c r="A14" s="3" t="s">
        <v>100</v>
      </c>
      <c r="B14" s="31">
        <f>'Rezumat anual'!$I$5</f>
        <v>2027</v>
      </c>
    </row>
    <row r="15" spans="1:4" x14ac:dyDescent="0.3">
      <c r="A15" s="9" t="s">
        <v>51</v>
      </c>
      <c r="B15" s="9" t="s">
        <v>101</v>
      </c>
    </row>
    <row r="16" spans="1:4" x14ac:dyDescent="0.3">
      <c r="A16" s="32">
        <f>DATE($B$14,1,1)</f>
        <v>46388</v>
      </c>
      <c r="B16" s="10" t="s">
        <v>102</v>
      </c>
      <c r="D16" s="39" t="s">
        <v>103</v>
      </c>
    </row>
    <row r="17" spans="1:4" x14ac:dyDescent="0.3">
      <c r="A17" s="32">
        <f>DATE($B$14,12,25)</f>
        <v>46746</v>
      </c>
      <c r="B17" s="10" t="s">
        <v>104</v>
      </c>
      <c r="D17" s="39"/>
    </row>
    <row r="18" spans="1:4" x14ac:dyDescent="0.3">
      <c r="A18" s="33"/>
      <c r="B18" s="4"/>
      <c r="D18" s="39"/>
    </row>
    <row r="19" spans="1:4" x14ac:dyDescent="0.3">
      <c r="A19" s="33"/>
      <c r="B19" s="4"/>
      <c r="D19" s="39"/>
    </row>
    <row r="20" spans="1:4" x14ac:dyDescent="0.3">
      <c r="A20" s="33"/>
      <c r="B20" s="4"/>
      <c r="D20" s="39"/>
    </row>
    <row r="21" spans="1:4" x14ac:dyDescent="0.3">
      <c r="A21" s="33"/>
      <c r="B21" s="4"/>
      <c r="D21" s="39"/>
    </row>
    <row r="22" spans="1:4" x14ac:dyDescent="0.3">
      <c r="A22" s="33"/>
      <c r="B22" s="4"/>
    </row>
    <row r="23" spans="1:4" x14ac:dyDescent="0.3">
      <c r="A23" s="33"/>
      <c r="B23" s="4"/>
    </row>
    <row r="24" spans="1:4" x14ac:dyDescent="0.3">
      <c r="A24" s="33"/>
      <c r="B24" s="4"/>
    </row>
    <row r="25" spans="1:4" x14ac:dyDescent="0.3">
      <c r="A25" s="33"/>
      <c r="B25" s="4"/>
    </row>
    <row r="26" spans="1:4" x14ac:dyDescent="0.3">
      <c r="A26" s="33"/>
      <c r="B26" s="4"/>
    </row>
    <row r="27" spans="1:4" x14ac:dyDescent="0.3">
      <c r="A27" s="33"/>
      <c r="B27" s="4"/>
    </row>
    <row r="28" spans="1:4" x14ac:dyDescent="0.3">
      <c r="A28" s="33"/>
      <c r="B28" s="4"/>
    </row>
    <row r="29" spans="1:4" x14ac:dyDescent="0.3">
      <c r="A29" s="33"/>
      <c r="B29" s="4"/>
    </row>
    <row r="30" spans="1:4" x14ac:dyDescent="0.3">
      <c r="A30" s="33"/>
      <c r="B30" s="4"/>
    </row>
    <row r="31" spans="1:4" x14ac:dyDescent="0.3">
      <c r="A31" s="33"/>
      <c r="B31" s="4"/>
    </row>
    <row r="32" spans="1:4" x14ac:dyDescent="0.3">
      <c r="A32" s="33"/>
      <c r="B32" s="4"/>
    </row>
    <row r="33" spans="1:2" x14ac:dyDescent="0.3">
      <c r="A33" s="33"/>
      <c r="B33" s="4"/>
    </row>
    <row r="34" spans="1:2" x14ac:dyDescent="0.3">
      <c r="A34" s="33"/>
      <c r="B34" s="4"/>
    </row>
    <row r="35" spans="1:2" x14ac:dyDescent="0.3">
      <c r="A35" s="33"/>
      <c r="B35" s="4"/>
    </row>
    <row r="36" spans="1:2" x14ac:dyDescent="0.3">
      <c r="A36" s="33"/>
      <c r="B36" s="4"/>
    </row>
    <row r="37" spans="1:2" x14ac:dyDescent="0.3">
      <c r="A37" s="33"/>
      <c r="B37" s="4"/>
    </row>
    <row r="38" spans="1:2" x14ac:dyDescent="0.3">
      <c r="A38" s="33"/>
      <c r="B38" s="4"/>
    </row>
    <row r="39" spans="1:2" x14ac:dyDescent="0.3">
      <c r="A39" s="33"/>
      <c r="B39" s="4"/>
    </row>
    <row r="40" spans="1:2" x14ac:dyDescent="0.3">
      <c r="A40" s="33"/>
      <c r="B40" s="4"/>
    </row>
    <row r="41" spans="1:2" x14ac:dyDescent="0.3">
      <c r="A41" s="33"/>
      <c r="B41" s="4"/>
    </row>
    <row r="42" spans="1:2" x14ac:dyDescent="0.3">
      <c r="A42" s="33"/>
      <c r="B42" s="4"/>
    </row>
    <row r="43" spans="1:2" x14ac:dyDescent="0.3">
      <c r="A43" s="33"/>
      <c r="B43" s="4"/>
    </row>
    <row r="44" spans="1:2" x14ac:dyDescent="0.3">
      <c r="A44" s="33"/>
      <c r="B44" s="4"/>
    </row>
    <row r="45" spans="1:2" x14ac:dyDescent="0.3">
      <c r="A45" s="33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E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Foaie de pontaj anuală</dc:title>
  <dc:subject>Foaie de pontaj anuală</dc:subject>
  <dc:creator>NoBadge</dc:creator>
  <cp:keywords>NoBadge, timesheet, Excel</cp:keywords>
  <dc:description>https://nobadge.eu/ro</dc:description>
  <cp:lastModifiedBy>NoBadge</cp:lastModifiedBy>
  <dcterms:created xsi:type="dcterms:W3CDTF">2026-10-22T16:55:24Z</dcterms:created>
  <dcterms:modified xsi:type="dcterms:W3CDTF">2026-10-22T16:55:49Z</dcterms:modified>
</cp:coreProperties>
</file>